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Георгиевск" sheetId="1" r:id="rId1"/>
    <sheet name="вспомогательный" sheetId="2" r:id="rId2"/>
  </sheets>
  <definedNames>
    <definedName name="_xlnm._FilterDatabase" localSheetId="1" hidden="1">'вспомогательный'!$A$1:$E$104</definedName>
  </definedNames>
  <calcPr fullCalcOnLoad="1"/>
</workbook>
</file>

<file path=xl/sharedStrings.xml><?xml version="1.0" encoding="utf-8"?>
<sst xmlns="http://schemas.openxmlformats.org/spreadsheetml/2006/main" count="229" uniqueCount="223">
  <si>
    <t>Дата</t>
  </si>
  <si>
    <t>Общегосударственные вопросы</t>
  </si>
  <si>
    <t>Жилищно-коммунальное хозяйство</t>
  </si>
  <si>
    <t>по состоянию на</t>
  </si>
  <si>
    <t>рублей</t>
  </si>
  <si>
    <t>№ п.п.</t>
  </si>
  <si>
    <t>Код показателя</t>
  </si>
  <si>
    <t>ПОКАЗАТЕЛИ</t>
  </si>
  <si>
    <t>План</t>
  </si>
  <si>
    <t>Исполнение</t>
  </si>
  <si>
    <t>Доходы бюджета</t>
  </si>
  <si>
    <t>1</t>
  </si>
  <si>
    <t>ИТОГО ДОХОДОВ</t>
  </si>
  <si>
    <t>1.1</t>
  </si>
  <si>
    <t>НАЛОГОВЫЕ И НЕНАЛОГОВЫЕ ДОХОДЫ</t>
  </si>
  <si>
    <t>1.1.1</t>
  </si>
  <si>
    <t>Налог на доходы физических лиц</t>
  </si>
  <si>
    <t>1.1.2</t>
  </si>
  <si>
    <t>1.1.3</t>
  </si>
  <si>
    <t>1.1.4</t>
  </si>
  <si>
    <t>Единый сельскохозяйственный налог</t>
  </si>
  <si>
    <t>1.1.5</t>
  </si>
  <si>
    <t>Налог на имущество физических лиц</t>
  </si>
  <si>
    <t>1.1.6</t>
  </si>
  <si>
    <t>Налог на имущество организаций</t>
  </si>
  <si>
    <t>1.1.7</t>
  </si>
  <si>
    <t>Транспортный налог</t>
  </si>
  <si>
    <t>1.1.8</t>
  </si>
  <si>
    <t>Земельный налог</t>
  </si>
  <si>
    <t>1.1.9</t>
  </si>
  <si>
    <t>Прочие налоговые доходы</t>
  </si>
  <si>
    <t>1.1.10</t>
  </si>
  <si>
    <t>Неналоговые доходы всего,  в т.ч.</t>
  </si>
  <si>
    <t>1.1.11</t>
  </si>
  <si>
    <t>доходы от оказания платных услуг и компенсации затрат государства</t>
  </si>
  <si>
    <t>1.2</t>
  </si>
  <si>
    <t>БЕЗВОЗМЕЗДНЫЕ ПОСТУПЛЕНИЯ</t>
  </si>
  <si>
    <t>1.2.1</t>
  </si>
  <si>
    <t>Безвозмездные поступления от других бюджетов бюджетной системы Российской Федерации</t>
  </si>
  <si>
    <t>1.2.2</t>
  </si>
  <si>
    <t>Дотации всего,  в т.ч.</t>
  </si>
  <si>
    <t>1.2.3</t>
  </si>
  <si>
    <t>на выравнивание бюджетной обеспеченности из краевых Фондов финансовой поддержки</t>
  </si>
  <si>
    <t>1.2.4</t>
  </si>
  <si>
    <t>на выравнивание бюджетной обеспеченности из районных Фондов финансовой поддержки</t>
  </si>
  <si>
    <t>1.2.5</t>
  </si>
  <si>
    <t>на решение вопросов местного значения межмуниципального характера из районных Фондов финансовой поддержки</t>
  </si>
  <si>
    <t>1.2.6</t>
  </si>
  <si>
    <t>на поддержку мер по обеспечению сбалансированности бюджетов</t>
  </si>
  <si>
    <t>1.2.7</t>
  </si>
  <si>
    <t>Субсидии, в т.ч.</t>
  </si>
  <si>
    <t>1.2.8</t>
  </si>
  <si>
    <t>капитального характера</t>
  </si>
  <si>
    <t>1.2.9</t>
  </si>
  <si>
    <t>Субвенции</t>
  </si>
  <si>
    <t>1.2.10</t>
  </si>
  <si>
    <t>Иные межбюджетные трансферты</t>
  </si>
  <si>
    <t>1.2.11</t>
  </si>
  <si>
    <t>Средства от возврата остатков субсидий, субвенций и иных межбюджетных трансфертов, имеющих целевое назначение, прошлых лет</t>
  </si>
  <si>
    <t>Расходы бюджета</t>
  </si>
  <si>
    <t>2.1</t>
  </si>
  <si>
    <t>Раздел I. Социально-значимые расходы</t>
  </si>
  <si>
    <t>2.1.1</t>
  </si>
  <si>
    <t>Заработная плата и начисления на нее (КОСГУ 211,213), в т.ч.</t>
  </si>
  <si>
    <t>2.1.2</t>
  </si>
  <si>
    <t>оплата труда депутатов, выборных должностных лиц органов местного самоуправления муниципального образования и муниципальных служащих муниципальной службы в Ставропольском крае (КОСГУ 211, 213 в части начислений на заработную плату)</t>
  </si>
  <si>
    <t>2.1.3</t>
  </si>
  <si>
    <t>Оплата коммунальных услуг(КОСГУ 223)</t>
  </si>
  <si>
    <t>2.1.4</t>
  </si>
  <si>
    <t>Социальное обеспечение(КОСГУ 260), в т.ч.</t>
  </si>
  <si>
    <t>2.1.5</t>
  </si>
  <si>
    <t>обеспечение мер социальной поддержки отдельных категорий граждан</t>
  </si>
  <si>
    <t>2.1.6</t>
  </si>
  <si>
    <t>за счет средств федерального бюджета</t>
  </si>
  <si>
    <t>2.2</t>
  </si>
  <si>
    <t>Раздел II. Первоочередные расходы</t>
  </si>
  <si>
    <t>2.2.1</t>
  </si>
  <si>
    <t>Расходы на обслуживание мун. долга (КОСГУ 230)</t>
  </si>
  <si>
    <t>2.2.2</t>
  </si>
  <si>
    <t xml:space="preserve">Расходы на первоочередные нужды, из них:                   </t>
  </si>
  <si>
    <t>2.2.3</t>
  </si>
  <si>
    <t>прочие выплаты по заработной плате (КОСГУ 212)</t>
  </si>
  <si>
    <t>2.2.4</t>
  </si>
  <si>
    <t>услуги связи (КОСГУ 221)</t>
  </si>
  <si>
    <t>2.2.5</t>
  </si>
  <si>
    <t>транспортные услуги (КОСГУ 222)</t>
  </si>
  <si>
    <t>2.2.6</t>
  </si>
  <si>
    <t>арендная плата за пользование имуществом (КОСГУ 224)</t>
  </si>
  <si>
    <t>2.2.7</t>
  </si>
  <si>
    <t>Увеличение стоимости мат.запасов (КОСГУ 340)</t>
  </si>
  <si>
    <t>2.2.8</t>
  </si>
  <si>
    <t>Расходы на прочие нужды, из них:</t>
  </si>
  <si>
    <t>2.2.9</t>
  </si>
  <si>
    <t>работы, услуги по содержанию имущества (КОСГУ 225)</t>
  </si>
  <si>
    <t>2.2.10</t>
  </si>
  <si>
    <t>прочие работы и услуги (КОСГУ 226)</t>
  </si>
  <si>
    <t>2.2.11</t>
  </si>
  <si>
    <t>безвозмездные перечисления государственным и муниципальным предприятиям (КОСГУ 241)</t>
  </si>
  <si>
    <t>2.2.12</t>
  </si>
  <si>
    <t>безвозмездные перечисления организациям, за исключением государственных и муниципальных предприятий (КОСГУ 242), в т.ч.</t>
  </si>
  <si>
    <t>2.2.13</t>
  </si>
  <si>
    <t>2.2.14</t>
  </si>
  <si>
    <t>прочие расходы (КОСГУ 290)</t>
  </si>
  <si>
    <t>2.3</t>
  </si>
  <si>
    <t>Раздел III. Расходы</t>
  </si>
  <si>
    <t>2.3.1</t>
  </si>
  <si>
    <t xml:space="preserve">Капитальные вложения в основные фонды  (КОСГУ 310), в т.ч.                                                                                                                                      </t>
  </si>
  <si>
    <t>2.3.2</t>
  </si>
  <si>
    <t>2.3.3</t>
  </si>
  <si>
    <t xml:space="preserve">Перечисления другим бюджетам (КОСГУ 251)  </t>
  </si>
  <si>
    <t>2.3.4</t>
  </si>
  <si>
    <t>2.4</t>
  </si>
  <si>
    <t>ИТОГО РАСХОДОВ</t>
  </si>
  <si>
    <t>2.6</t>
  </si>
  <si>
    <t>Профицит (+)/дефицит (-)</t>
  </si>
  <si>
    <t>Функциональная структура расходов бюджета</t>
  </si>
  <si>
    <t>3.1.1</t>
  </si>
  <si>
    <t>3.1.2</t>
  </si>
  <si>
    <t>Национальная оборона</t>
  </si>
  <si>
    <t>3.1.3</t>
  </si>
  <si>
    <t>Национальная безопасность и правоохранительная  деятельность</t>
  </si>
  <si>
    <t>3.1.4</t>
  </si>
  <si>
    <t>Национальная экономика</t>
  </si>
  <si>
    <t>3.1.5</t>
  </si>
  <si>
    <t>3.1.6</t>
  </si>
  <si>
    <t>Охрана окружающей среды</t>
  </si>
  <si>
    <t>3.1.7</t>
  </si>
  <si>
    <t>Образование</t>
  </si>
  <si>
    <t>3.1.8</t>
  </si>
  <si>
    <t>Культура и кинематография</t>
  </si>
  <si>
    <t>3.1.9</t>
  </si>
  <si>
    <t>Здравоохранение</t>
  </si>
  <si>
    <t>3.1.10</t>
  </si>
  <si>
    <t>Социальная политика</t>
  </si>
  <si>
    <t>3.1.11</t>
  </si>
  <si>
    <t>Физическая культура и спорт</t>
  </si>
  <si>
    <t>3.1.12</t>
  </si>
  <si>
    <t>Средства массовой информации</t>
  </si>
  <si>
    <t>3.1.13</t>
  </si>
  <si>
    <t>Обслуживание муниципального долга</t>
  </si>
  <si>
    <t>3.1.14</t>
  </si>
  <si>
    <t>Межбюджетные трансферты бюджетам субъектов Российской Федерации и муниципальных образований общего характера</t>
  </si>
  <si>
    <t>Источники финансирования дефицита бюджета</t>
  </si>
  <si>
    <t>4</t>
  </si>
  <si>
    <t>Итого источников</t>
  </si>
  <si>
    <t>4.1</t>
  </si>
  <si>
    <t>4.2</t>
  </si>
  <si>
    <t>Бюджетные кредиты, полученные от других бюджетов</t>
  </si>
  <si>
    <t>4.3</t>
  </si>
  <si>
    <t>получение бюджетных кредитов</t>
  </si>
  <si>
    <t>4.4</t>
  </si>
  <si>
    <t>погашение бюджетных кредитов</t>
  </si>
  <si>
    <t>4.5</t>
  </si>
  <si>
    <t>Кредиты, полученные от кредитных организаций</t>
  </si>
  <si>
    <t>4.6</t>
  </si>
  <si>
    <t>получение кредитов от кредитных организаций</t>
  </si>
  <si>
    <t>4.7</t>
  </si>
  <si>
    <t>погашение кредитов от кредитных организаций</t>
  </si>
  <si>
    <t>4.8</t>
  </si>
  <si>
    <t>Исполнение государственных и муниципальных гарантий</t>
  </si>
  <si>
    <t>4.9</t>
  </si>
  <si>
    <t>Акции и иные формы участия в капитале</t>
  </si>
  <si>
    <t>4.10</t>
  </si>
  <si>
    <t>Изменение остатков средств бюджетов</t>
  </si>
  <si>
    <t>4.11</t>
  </si>
  <si>
    <t>Остатки средств бюджетов</t>
  </si>
  <si>
    <t>4.12</t>
  </si>
  <si>
    <t>Остатки целевых средств, поступивших из федерального бюджета</t>
  </si>
  <si>
    <t>4.13</t>
  </si>
  <si>
    <t xml:space="preserve">Кредиторская  задолженность </t>
  </si>
  <si>
    <t>5</t>
  </si>
  <si>
    <t>Просроченная кредиторская задолженность, в т.ч.</t>
  </si>
  <si>
    <t>5.1</t>
  </si>
  <si>
    <t xml:space="preserve">По заработной плате </t>
  </si>
  <si>
    <t>5.2</t>
  </si>
  <si>
    <t>По начислениям на заработную плату</t>
  </si>
  <si>
    <t>5.3</t>
  </si>
  <si>
    <t>По предоставлению субсидий населению на оплату жилья и коммунальных услуг</t>
  </si>
  <si>
    <t>5.4</t>
  </si>
  <si>
    <t>По оплате коммунальных услуг</t>
  </si>
  <si>
    <t>5.5</t>
  </si>
  <si>
    <t>По обеспечению мер социальной поддержки отдельных категорий граждан</t>
  </si>
  <si>
    <t>Справочно</t>
  </si>
  <si>
    <t>6.1</t>
  </si>
  <si>
    <t>6.2</t>
  </si>
  <si>
    <t>6.3</t>
  </si>
  <si>
    <t>6.4</t>
  </si>
  <si>
    <t>6.5</t>
  </si>
  <si>
    <t>6.6</t>
  </si>
  <si>
    <t>6.7</t>
  </si>
  <si>
    <t>Расходы, осуществляемые за счет субвенций</t>
  </si>
  <si>
    <t>6.8</t>
  </si>
  <si>
    <t>Расходы на содержание органов местного самоуправления муниципального образования</t>
  </si>
  <si>
    <t>6.9</t>
  </si>
  <si>
    <t>Расходные обязательства, не связанные с решением вопросов, отнесенных Конституцией Российской Федерации и федеральными законами к полномочиям органов местного самоуправления, в т.ч.</t>
  </si>
  <si>
    <t>6.10</t>
  </si>
  <si>
    <t>на выполнение полномочий Российской Федерации</t>
  </si>
  <si>
    <t>на выполнение государственных полномочий Ставропольского края</t>
  </si>
  <si>
    <t>Предельный объем муниципального долга</t>
  </si>
  <si>
    <t xml:space="preserve">Верхний предел муниципального долга, в т.ч. </t>
  </si>
  <si>
    <t>верхний предел по муниципальным гарантиям</t>
  </si>
  <si>
    <t xml:space="preserve">Паспорт муниципального образования город Георгиевск Ставропольского края </t>
  </si>
  <si>
    <t>Единый налог на вмененный доход для отдельных видов деятельности</t>
  </si>
  <si>
    <t>прочие дотации</t>
  </si>
  <si>
    <t>1.2.12</t>
  </si>
  <si>
    <t>Другие расходы (за исключением групп 2.1, 2.2, 2.3.1-2.3.3)</t>
  </si>
  <si>
    <t>Долговые обязательства в ценных бумагах</t>
  </si>
  <si>
    <t>Бюджетные кредиты, предоставленные внутри страны в валюте Российской Федерации</t>
  </si>
  <si>
    <t>4.14</t>
  </si>
  <si>
    <t>Остатки целевых средств, поступивших из краевого бюджета</t>
  </si>
  <si>
    <t>4.15</t>
  </si>
  <si>
    <t>Прочие остатки</t>
  </si>
  <si>
    <t>Численность работающих в органах местного самоуправления, шт. ед.</t>
  </si>
  <si>
    <t>Муниципальный долг муниципального образования</t>
  </si>
  <si>
    <t>1.2.13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</si>
  <si>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</si>
  <si>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Налог, взимаемый в связи с применением патентной системы налогообложения</t>
  </si>
  <si>
    <t>Операции по управлению остатками средств на единых счетах бюджетов</t>
  </si>
  <si>
    <t>4.16</t>
  </si>
  <si>
    <t>01.01.2016 г.</t>
  </si>
  <si>
    <t>И. о. начальника финансового управления</t>
  </si>
  <si>
    <t>администрации города Георгиевска</t>
  </si>
  <si>
    <t>Л.Л. Фисунова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</si>
</sst>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#,##0.00;[Red]\-#,##0.00;0.00"/>
    <numFmt numFmtId="189" formatCode="00\.00\.00"/>
    <numFmt numFmtId="190" formatCode="dd/mm/yy;@"/>
    <numFmt numFmtId="191" formatCode="0\.0\.0\.0\.0\.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8"/>
      <name val="Times New Roman"/>
      <family val="1"/>
    </font>
    <font>
      <i/>
      <sz val="12"/>
      <color indexed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>
        <color indexed="10"/>
      </diagonal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49" fontId="4" fillId="0" borderId="0" xfId="0" applyNumberFormat="1" applyFont="1" applyAlignment="1">
      <alignment horizontal="center" vertical="top"/>
    </xf>
    <xf numFmtId="1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Alignment="1">
      <alignment/>
    </xf>
    <xf numFmtId="1" fontId="6" fillId="0" borderId="0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/>
    </xf>
    <xf numFmtId="191" fontId="7" fillId="0" borderId="10" xfId="52" applyNumberFormat="1" applyFont="1" applyFill="1" applyBorder="1" applyAlignment="1" applyProtection="1">
      <alignment/>
      <protection hidden="1"/>
    </xf>
    <xf numFmtId="3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/>
      <protection/>
    </xf>
    <xf numFmtId="3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3" fontId="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" fontId="8" fillId="0" borderId="10" xfId="0" applyNumberFormat="1" applyFont="1" applyFill="1" applyBorder="1" applyAlignment="1" applyProtection="1">
      <alignment horizontal="right" vertical="center"/>
      <protection/>
    </xf>
    <xf numFmtId="191" fontId="9" fillId="0" borderId="10" xfId="52" applyNumberFormat="1" applyFont="1" applyFill="1" applyBorder="1" applyAlignment="1" applyProtection="1">
      <alignment/>
      <protection hidden="1"/>
    </xf>
    <xf numFmtId="3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1" fontId="4" fillId="0" borderId="0" xfId="0" applyNumberFormat="1" applyFont="1" applyAlignment="1">
      <alignment horizontal="right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Alignment="1">
      <alignment horizontal="left" vertical="top"/>
    </xf>
    <xf numFmtId="3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89" fontId="10" fillId="0" borderId="10" xfId="53" applyNumberFormat="1" applyFont="1" applyFill="1" applyBorder="1" applyAlignment="1" applyProtection="1">
      <alignment horizontal="center" vertical="center" wrapText="1"/>
      <protection hidden="1"/>
    </xf>
    <xf numFmtId="189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>
      <alignment wrapText="1"/>
    </xf>
    <xf numFmtId="4" fontId="8" fillId="35" borderId="1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>
      <alignment wrapText="1"/>
    </xf>
    <xf numFmtId="0" fontId="4" fillId="0" borderId="10" xfId="0" applyFont="1" applyBorder="1" applyAlignment="1">
      <alignment/>
    </xf>
    <xf numFmtId="190" fontId="5" fillId="36" borderId="0" xfId="0" applyNumberFormat="1" applyFont="1" applyFill="1" applyBorder="1" applyAlignment="1" applyProtection="1">
      <alignment horizontal="center"/>
      <protection/>
    </xf>
    <xf numFmtId="189" fontId="10" fillId="37" borderId="10" xfId="53" applyNumberFormat="1" applyFont="1" applyFill="1" applyBorder="1" applyAlignment="1" applyProtection="1">
      <alignment horizontal="center" vertical="center" wrapText="1"/>
      <protection hidden="1"/>
    </xf>
    <xf numFmtId="191" fontId="7" fillId="37" borderId="10" xfId="52" applyNumberFormat="1" applyFont="1" applyFill="1" applyBorder="1" applyAlignment="1" applyProtection="1">
      <alignment/>
      <protection hidden="1"/>
    </xf>
    <xf numFmtId="4" fontId="5" fillId="34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wrapText="1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8" borderId="10" xfId="0" applyNumberFormat="1" applyFont="1" applyFill="1" applyBorder="1" applyAlignment="1" applyProtection="1">
      <alignment horizontal="right" vertical="center"/>
      <protection/>
    </xf>
    <xf numFmtId="0" fontId="4" fillId="38" borderId="10" xfId="0" applyFont="1" applyFill="1" applyBorder="1" applyAlignment="1">
      <alignment/>
    </xf>
    <xf numFmtId="3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3" fontId="6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34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Tmp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8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7.875" style="0" bestFit="1" customWidth="1"/>
    <col min="2" max="2" width="12.00390625" style="0" customWidth="1"/>
    <col min="3" max="3" width="61.25390625" style="0" customWidth="1"/>
    <col min="4" max="4" width="16.75390625" style="0" customWidth="1"/>
    <col min="5" max="5" width="17.375" style="0" customWidth="1"/>
  </cols>
  <sheetData>
    <row r="2" spans="1:2" ht="14.25">
      <c r="A2" s="29">
        <v>22800</v>
      </c>
      <c r="B2" s="1" t="s">
        <v>201</v>
      </c>
    </row>
    <row r="4" spans="1:5" s="6" customFormat="1" ht="15.75">
      <c r="A4" s="2"/>
      <c r="B4" s="3"/>
      <c r="C4" s="4" t="s">
        <v>3</v>
      </c>
      <c r="D4" s="34" t="s">
        <v>219</v>
      </c>
      <c r="E4" s="5"/>
    </row>
    <row r="5" spans="1:5" s="6" customFormat="1" ht="15.75">
      <c r="A5" s="2"/>
      <c r="B5" s="7"/>
      <c r="C5" s="5"/>
      <c r="D5" s="8"/>
      <c r="E5" s="4" t="s">
        <v>4</v>
      </c>
    </row>
    <row r="6" spans="1:5" s="9" customFormat="1" ht="31.5" customHeight="1">
      <c r="A6" s="26" t="s">
        <v>5</v>
      </c>
      <c r="B6" s="26" t="s">
        <v>6</v>
      </c>
      <c r="C6" s="27" t="s">
        <v>7</v>
      </c>
      <c r="D6" s="26" t="s">
        <v>8</v>
      </c>
      <c r="E6" s="26" t="s">
        <v>9</v>
      </c>
    </row>
    <row r="7" spans="1:5" s="6" customFormat="1" ht="15.75" customHeight="1">
      <c r="A7" s="46" t="s">
        <v>10</v>
      </c>
      <c r="B7" s="46"/>
      <c r="C7" s="46"/>
      <c r="D7" s="46"/>
      <c r="E7" s="46"/>
    </row>
    <row r="8" spans="1:5" s="6" customFormat="1" ht="15.75">
      <c r="A8" s="10" t="s">
        <v>11</v>
      </c>
      <c r="B8" s="11">
        <v>10000</v>
      </c>
      <c r="C8" s="12" t="s">
        <v>12</v>
      </c>
      <c r="D8" s="13">
        <f>SUM(D9,D21)</f>
        <v>1260089726.8200002</v>
      </c>
      <c r="E8" s="13">
        <f>SUM(E9,E21)</f>
        <v>1246190019.51</v>
      </c>
    </row>
    <row r="9" spans="1:5" s="6" customFormat="1" ht="15.75">
      <c r="A9" s="10" t="s">
        <v>13</v>
      </c>
      <c r="B9" s="11">
        <v>11000</v>
      </c>
      <c r="C9" s="14" t="s">
        <v>14</v>
      </c>
      <c r="D9" s="15">
        <f>SUM(D10:D19)</f>
        <v>264845550</v>
      </c>
      <c r="E9" s="15">
        <f>SUM(E10:E19)</f>
        <v>268000054.26</v>
      </c>
    </row>
    <row r="10" spans="1:5" s="6" customFormat="1" ht="15.75">
      <c r="A10" s="10" t="s">
        <v>15</v>
      </c>
      <c r="B10" s="11">
        <v>11110</v>
      </c>
      <c r="C10" s="14" t="s">
        <v>16</v>
      </c>
      <c r="D10" s="16">
        <v>100239000</v>
      </c>
      <c r="E10" s="16">
        <v>100579598.43</v>
      </c>
    </row>
    <row r="11" spans="1:5" s="6" customFormat="1" ht="31.5">
      <c r="A11" s="10" t="s">
        <v>17</v>
      </c>
      <c r="B11" s="11">
        <v>11120</v>
      </c>
      <c r="C11" s="38" t="s">
        <v>216</v>
      </c>
      <c r="D11" s="39">
        <v>1740000</v>
      </c>
      <c r="E11" s="39">
        <v>1736783.32</v>
      </c>
    </row>
    <row r="12" spans="1:5" s="6" customFormat="1" ht="31.5">
      <c r="A12" s="10" t="s">
        <v>18</v>
      </c>
      <c r="B12" s="11">
        <v>11130</v>
      </c>
      <c r="C12" s="30" t="s">
        <v>202</v>
      </c>
      <c r="D12" s="16">
        <v>44645000</v>
      </c>
      <c r="E12" s="16">
        <v>44680279.66</v>
      </c>
    </row>
    <row r="13" spans="1:5" s="6" customFormat="1" ht="15.75">
      <c r="A13" s="10" t="s">
        <v>19</v>
      </c>
      <c r="B13" s="11">
        <v>11140</v>
      </c>
      <c r="C13" s="14" t="s">
        <v>20</v>
      </c>
      <c r="D13" s="16">
        <v>92000</v>
      </c>
      <c r="E13" s="16">
        <v>92616.54</v>
      </c>
    </row>
    <row r="14" spans="1:5" s="6" customFormat="1" ht="15.75">
      <c r="A14" s="10" t="s">
        <v>21</v>
      </c>
      <c r="B14" s="11">
        <v>11150</v>
      </c>
      <c r="C14" s="14" t="s">
        <v>22</v>
      </c>
      <c r="D14" s="16">
        <v>5790000</v>
      </c>
      <c r="E14" s="16">
        <v>5827309.58</v>
      </c>
    </row>
    <row r="15" spans="1:5" s="6" customFormat="1" ht="15.75">
      <c r="A15" s="10" t="s">
        <v>23</v>
      </c>
      <c r="B15" s="11">
        <v>11160</v>
      </c>
      <c r="C15" s="14" t="s">
        <v>24</v>
      </c>
      <c r="D15" s="16"/>
      <c r="E15" s="16"/>
    </row>
    <row r="16" spans="1:5" s="6" customFormat="1" ht="15.75">
      <c r="A16" s="10" t="s">
        <v>25</v>
      </c>
      <c r="B16" s="11">
        <v>11170</v>
      </c>
      <c r="C16" s="14" t="s">
        <v>26</v>
      </c>
      <c r="D16" s="16"/>
      <c r="E16" s="16"/>
    </row>
    <row r="17" spans="1:5" s="6" customFormat="1" ht="15.75">
      <c r="A17" s="10" t="s">
        <v>27</v>
      </c>
      <c r="B17" s="11">
        <v>11180</v>
      </c>
      <c r="C17" s="14" t="s">
        <v>28</v>
      </c>
      <c r="D17" s="16">
        <v>17940000</v>
      </c>
      <c r="E17" s="16">
        <v>17949482.49</v>
      </c>
    </row>
    <row r="18" spans="1:5" s="6" customFormat="1" ht="15.75">
      <c r="A18" s="10" t="s">
        <v>29</v>
      </c>
      <c r="B18" s="11">
        <v>11190</v>
      </c>
      <c r="C18" s="14" t="s">
        <v>30</v>
      </c>
      <c r="D18" s="16">
        <v>15932000</v>
      </c>
      <c r="E18" s="16">
        <v>15959075.76</v>
      </c>
    </row>
    <row r="19" spans="1:5" s="6" customFormat="1" ht="15.75">
      <c r="A19" s="10" t="s">
        <v>31</v>
      </c>
      <c r="B19" s="11">
        <v>11200</v>
      </c>
      <c r="C19" s="14" t="s">
        <v>32</v>
      </c>
      <c r="D19" s="16">
        <v>78467550</v>
      </c>
      <c r="E19" s="16">
        <v>81174908.48</v>
      </c>
    </row>
    <row r="20" spans="1:5" s="6" customFormat="1" ht="31.5">
      <c r="A20" s="10" t="s">
        <v>33</v>
      </c>
      <c r="B20" s="11">
        <v>11210</v>
      </c>
      <c r="C20" s="17" t="s">
        <v>34</v>
      </c>
      <c r="D20" s="16">
        <v>29378550</v>
      </c>
      <c r="E20" s="16">
        <v>30681751.85</v>
      </c>
    </row>
    <row r="21" spans="1:5" s="6" customFormat="1" ht="15.75">
      <c r="A21" s="10" t="s">
        <v>35</v>
      </c>
      <c r="B21" s="11">
        <v>12000</v>
      </c>
      <c r="C21" s="14" t="s">
        <v>36</v>
      </c>
      <c r="D21" s="16">
        <v>995244176.82</v>
      </c>
      <c r="E21" s="16">
        <v>978189965.25</v>
      </c>
    </row>
    <row r="22" spans="1:5" s="6" customFormat="1" ht="31.5">
      <c r="A22" s="10" t="s">
        <v>37</v>
      </c>
      <c r="B22" s="11">
        <v>12100</v>
      </c>
      <c r="C22" s="14" t="s">
        <v>38</v>
      </c>
      <c r="D22" s="15">
        <f>SUM(D23,D29,D31,D32)</f>
        <v>998337875.14</v>
      </c>
      <c r="E22" s="15">
        <f>SUM(E23,E29,E31,E32)</f>
        <v>981300173.46</v>
      </c>
    </row>
    <row r="23" spans="1:5" s="6" customFormat="1" ht="15.75">
      <c r="A23" s="10" t="s">
        <v>39</v>
      </c>
      <c r="B23" s="11">
        <v>12110</v>
      </c>
      <c r="C23" s="14" t="s">
        <v>40</v>
      </c>
      <c r="D23" s="15">
        <f>SUM(D24:D28)</f>
        <v>218957510</v>
      </c>
      <c r="E23" s="15">
        <f>SUM(E24:E28)</f>
        <v>218957510</v>
      </c>
    </row>
    <row r="24" spans="1:5" s="6" customFormat="1" ht="31.5">
      <c r="A24" s="10" t="s">
        <v>41</v>
      </c>
      <c r="B24" s="11">
        <v>12111</v>
      </c>
      <c r="C24" s="17" t="s">
        <v>42</v>
      </c>
      <c r="D24" s="18">
        <v>197217840</v>
      </c>
      <c r="E24" s="18">
        <v>197217840</v>
      </c>
    </row>
    <row r="25" spans="1:5" s="6" customFormat="1" ht="31.5">
      <c r="A25" s="10" t="s">
        <v>43</v>
      </c>
      <c r="B25" s="11">
        <v>12112</v>
      </c>
      <c r="C25" s="17" t="s">
        <v>44</v>
      </c>
      <c r="D25" s="18"/>
      <c r="E25" s="18"/>
    </row>
    <row r="26" spans="1:5" s="6" customFormat="1" ht="47.25">
      <c r="A26" s="10" t="s">
        <v>45</v>
      </c>
      <c r="B26" s="11">
        <v>12113</v>
      </c>
      <c r="C26" s="17" t="s">
        <v>46</v>
      </c>
      <c r="D26" s="18"/>
      <c r="E26" s="18"/>
    </row>
    <row r="27" spans="1:5" s="6" customFormat="1" ht="31.5">
      <c r="A27" s="10" t="s">
        <v>47</v>
      </c>
      <c r="B27" s="11">
        <v>12114</v>
      </c>
      <c r="C27" s="17" t="s">
        <v>48</v>
      </c>
      <c r="D27" s="18">
        <v>21739670</v>
      </c>
      <c r="E27" s="18">
        <v>21739670</v>
      </c>
    </row>
    <row r="28" spans="1:5" s="6" customFormat="1" ht="15.75">
      <c r="A28" s="10" t="s">
        <v>49</v>
      </c>
      <c r="B28" s="11">
        <v>12115</v>
      </c>
      <c r="C28" s="17" t="s">
        <v>203</v>
      </c>
      <c r="D28" s="18"/>
      <c r="E28" s="18"/>
    </row>
    <row r="29" spans="1:5" s="6" customFormat="1" ht="15.75">
      <c r="A29" s="10" t="s">
        <v>51</v>
      </c>
      <c r="B29" s="11">
        <v>12120</v>
      </c>
      <c r="C29" s="14" t="s">
        <v>50</v>
      </c>
      <c r="D29" s="16">
        <v>64158135.73</v>
      </c>
      <c r="E29" s="16">
        <v>48130230.67</v>
      </c>
    </row>
    <row r="30" spans="1:5" s="6" customFormat="1" ht="15.75">
      <c r="A30" s="10" t="s">
        <v>53</v>
      </c>
      <c r="B30" s="11">
        <v>12121</v>
      </c>
      <c r="C30" s="17" t="s">
        <v>52</v>
      </c>
      <c r="D30" s="18">
        <v>52218663.97</v>
      </c>
      <c r="E30" s="31">
        <v>38451385.72</v>
      </c>
    </row>
    <row r="31" spans="1:5" s="6" customFormat="1" ht="15.75">
      <c r="A31" s="10" t="s">
        <v>55</v>
      </c>
      <c r="B31" s="11">
        <v>12130</v>
      </c>
      <c r="C31" s="14" t="s">
        <v>54</v>
      </c>
      <c r="D31" s="16">
        <v>713584125.17</v>
      </c>
      <c r="E31" s="16">
        <v>712660092.35</v>
      </c>
    </row>
    <row r="32" spans="1:5" s="6" customFormat="1" ht="15.75">
      <c r="A32" s="10" t="s">
        <v>57</v>
      </c>
      <c r="B32" s="11">
        <v>12140</v>
      </c>
      <c r="C32" s="14" t="s">
        <v>56</v>
      </c>
      <c r="D32" s="16">
        <v>1638104.24</v>
      </c>
      <c r="E32" s="16">
        <v>1552340.44</v>
      </c>
    </row>
    <row r="33" spans="1:5" s="6" customFormat="1" ht="63">
      <c r="A33" s="10" t="s">
        <v>204</v>
      </c>
      <c r="B33" s="11">
        <v>12141</v>
      </c>
      <c r="C33" s="14" t="s">
        <v>215</v>
      </c>
      <c r="D33" s="16"/>
      <c r="E33" s="16"/>
    </row>
    <row r="34" spans="1:5" s="6" customFormat="1" ht="47.25">
      <c r="A34" s="10" t="s">
        <v>214</v>
      </c>
      <c r="B34" s="11">
        <v>12200</v>
      </c>
      <c r="C34" s="14" t="s">
        <v>58</v>
      </c>
      <c r="D34" s="16">
        <v>-4050148.32</v>
      </c>
      <c r="E34" s="16">
        <v>-4050148.32</v>
      </c>
    </row>
    <row r="35" spans="1:5" s="6" customFormat="1" ht="15.75" customHeight="1">
      <c r="A35" s="43" t="s">
        <v>59</v>
      </c>
      <c r="B35" s="44"/>
      <c r="C35" s="44"/>
      <c r="D35" s="44"/>
      <c r="E35" s="45"/>
    </row>
    <row r="36" spans="1:5" s="6" customFormat="1" ht="15.75">
      <c r="A36" s="10" t="s">
        <v>60</v>
      </c>
      <c r="B36" s="19">
        <v>21000</v>
      </c>
      <c r="C36" s="12" t="s">
        <v>61</v>
      </c>
      <c r="D36" s="13">
        <f>SUM(D37,D39,D40)</f>
        <v>851624888.47</v>
      </c>
      <c r="E36" s="13">
        <f>SUM(E37,E39,E40)</f>
        <v>845475216.94</v>
      </c>
    </row>
    <row r="37" spans="1:5" s="6" customFormat="1" ht="31.5">
      <c r="A37" s="10" t="s">
        <v>62</v>
      </c>
      <c r="B37" s="11">
        <v>21100</v>
      </c>
      <c r="C37" s="14" t="s">
        <v>63</v>
      </c>
      <c r="D37" s="16">
        <v>409297684.64</v>
      </c>
      <c r="E37" s="16">
        <v>408416540.58</v>
      </c>
    </row>
    <row r="38" spans="1:5" s="6" customFormat="1" ht="78.75">
      <c r="A38" s="10" t="s">
        <v>64</v>
      </c>
      <c r="B38" s="11">
        <v>21110</v>
      </c>
      <c r="C38" s="17" t="s">
        <v>65</v>
      </c>
      <c r="D38" s="22"/>
      <c r="E38" s="22"/>
    </row>
    <row r="39" spans="1:5" s="6" customFormat="1" ht="15.75">
      <c r="A39" s="10" t="s">
        <v>66</v>
      </c>
      <c r="B39" s="11">
        <v>21200</v>
      </c>
      <c r="C39" s="14" t="s">
        <v>67</v>
      </c>
      <c r="D39" s="16">
        <v>42252706.63</v>
      </c>
      <c r="E39" s="16">
        <v>39743620.28</v>
      </c>
    </row>
    <row r="40" spans="1:5" s="6" customFormat="1" ht="15.75">
      <c r="A40" s="10" t="s">
        <v>68</v>
      </c>
      <c r="B40" s="11">
        <v>21300</v>
      </c>
      <c r="C40" s="14" t="s">
        <v>69</v>
      </c>
      <c r="D40" s="16">
        <v>400074497.2</v>
      </c>
      <c r="E40" s="16">
        <v>397315056.08</v>
      </c>
    </row>
    <row r="41" spans="1:5" s="6" customFormat="1" ht="31.5">
      <c r="A41" s="10" t="s">
        <v>70</v>
      </c>
      <c r="B41" s="11">
        <v>21310</v>
      </c>
      <c r="C41" s="17" t="s">
        <v>71</v>
      </c>
      <c r="D41" s="16">
        <v>109977150</v>
      </c>
      <c r="E41" s="41">
        <v>109967880</v>
      </c>
    </row>
    <row r="42" spans="1:5" s="6" customFormat="1" ht="15.75">
      <c r="A42" s="10" t="s">
        <v>72</v>
      </c>
      <c r="B42" s="11">
        <v>21320</v>
      </c>
      <c r="C42" s="17" t="s">
        <v>73</v>
      </c>
      <c r="D42" s="16">
        <v>94193341.56</v>
      </c>
      <c r="E42" s="16">
        <v>93315827.88</v>
      </c>
    </row>
    <row r="43" spans="1:5" s="6" customFormat="1" ht="15.75">
      <c r="A43" s="10" t="s">
        <v>74</v>
      </c>
      <c r="B43" s="19">
        <v>22000</v>
      </c>
      <c r="C43" s="12" t="s">
        <v>75</v>
      </c>
      <c r="D43" s="13">
        <f>SUM(D44,D45,D51)</f>
        <v>351870696.08</v>
      </c>
      <c r="E43" s="13">
        <f>SUM(E44,E45,E51)</f>
        <v>348593918.48</v>
      </c>
    </row>
    <row r="44" spans="1:5" s="6" customFormat="1" ht="15.75">
      <c r="A44" s="10" t="s">
        <v>76</v>
      </c>
      <c r="B44" s="11">
        <v>22100</v>
      </c>
      <c r="C44" s="14" t="s">
        <v>77</v>
      </c>
      <c r="D44" s="16">
        <v>426760</v>
      </c>
      <c r="E44" s="16">
        <v>426758</v>
      </c>
    </row>
    <row r="45" spans="1:5" s="6" customFormat="1" ht="15.75">
      <c r="A45" s="10" t="s">
        <v>78</v>
      </c>
      <c r="B45" s="11">
        <v>22200</v>
      </c>
      <c r="C45" s="20" t="s">
        <v>79</v>
      </c>
      <c r="D45" s="15">
        <f>SUM(D46:D50)</f>
        <v>59400443.27</v>
      </c>
      <c r="E45" s="15">
        <f>SUM(E46:E50)</f>
        <v>58695689.14</v>
      </c>
    </row>
    <row r="46" spans="1:5" s="6" customFormat="1" ht="15.75">
      <c r="A46" s="10" t="s">
        <v>80</v>
      </c>
      <c r="B46" s="11">
        <v>22210</v>
      </c>
      <c r="C46" s="14" t="s">
        <v>81</v>
      </c>
      <c r="D46" s="16">
        <v>2320513.9</v>
      </c>
      <c r="E46" s="16">
        <v>2299409.55</v>
      </c>
    </row>
    <row r="47" spans="1:5" s="6" customFormat="1" ht="15.75">
      <c r="A47" s="10" t="s">
        <v>82</v>
      </c>
      <c r="B47" s="11">
        <v>22220</v>
      </c>
      <c r="C47" s="14" t="s">
        <v>83</v>
      </c>
      <c r="D47" s="16">
        <v>4640886.25</v>
      </c>
      <c r="E47" s="16">
        <v>4402420.03</v>
      </c>
    </row>
    <row r="48" spans="1:5" s="6" customFormat="1" ht="15.75">
      <c r="A48" s="10" t="s">
        <v>84</v>
      </c>
      <c r="B48" s="11">
        <v>22230</v>
      </c>
      <c r="C48" s="14" t="s">
        <v>85</v>
      </c>
      <c r="D48" s="16">
        <v>367220.35</v>
      </c>
      <c r="E48" s="16">
        <v>324588.5</v>
      </c>
    </row>
    <row r="49" spans="1:5" s="6" customFormat="1" ht="15.75">
      <c r="A49" s="10" t="s">
        <v>86</v>
      </c>
      <c r="B49" s="11">
        <v>22240</v>
      </c>
      <c r="C49" s="14" t="s">
        <v>87</v>
      </c>
      <c r="D49" s="16"/>
      <c r="E49" s="16"/>
    </row>
    <row r="50" spans="1:5" s="6" customFormat="1" ht="15.75">
      <c r="A50" s="10" t="s">
        <v>88</v>
      </c>
      <c r="B50" s="11">
        <v>22250</v>
      </c>
      <c r="C50" s="14" t="s">
        <v>89</v>
      </c>
      <c r="D50" s="16">
        <v>52071822.77</v>
      </c>
      <c r="E50" s="16">
        <v>51669271.06</v>
      </c>
    </row>
    <row r="51" spans="1:5" s="6" customFormat="1" ht="15.75">
      <c r="A51" s="10" t="s">
        <v>90</v>
      </c>
      <c r="B51" s="11">
        <v>22300</v>
      </c>
      <c r="C51" s="20" t="s">
        <v>91</v>
      </c>
      <c r="D51" s="15">
        <f>SUM(D52:D55,D57)</f>
        <v>292043492.81</v>
      </c>
      <c r="E51" s="15">
        <f>SUM(E52:E55,E57)</f>
        <v>289471471.34000003</v>
      </c>
    </row>
    <row r="52" spans="1:5" s="6" customFormat="1" ht="15.75">
      <c r="A52" s="10" t="s">
        <v>92</v>
      </c>
      <c r="B52" s="11">
        <v>22310</v>
      </c>
      <c r="C52" s="14" t="s">
        <v>93</v>
      </c>
      <c r="D52" s="16">
        <v>63033107.28</v>
      </c>
      <c r="E52" s="16">
        <v>61417903.65</v>
      </c>
    </row>
    <row r="53" spans="1:5" s="6" customFormat="1" ht="15.75">
      <c r="A53" s="10" t="s">
        <v>94</v>
      </c>
      <c r="B53" s="11">
        <v>22320</v>
      </c>
      <c r="C53" s="14" t="s">
        <v>95</v>
      </c>
      <c r="D53" s="16">
        <v>21249934.34</v>
      </c>
      <c r="E53" s="16">
        <v>20608229.74</v>
      </c>
    </row>
    <row r="54" spans="1:5" s="6" customFormat="1" ht="31.5">
      <c r="A54" s="10" t="s">
        <v>96</v>
      </c>
      <c r="B54" s="11">
        <v>22330</v>
      </c>
      <c r="C54" s="14" t="s">
        <v>97</v>
      </c>
      <c r="D54" s="16">
        <v>192858625.36</v>
      </c>
      <c r="E54" s="16">
        <v>192790035.27</v>
      </c>
    </row>
    <row r="55" spans="1:5" s="6" customFormat="1" ht="47.25">
      <c r="A55" s="10" t="s">
        <v>98</v>
      </c>
      <c r="B55" s="11">
        <v>22340</v>
      </c>
      <c r="C55" s="14" t="s">
        <v>99</v>
      </c>
      <c r="D55" s="16">
        <v>4930302</v>
      </c>
      <c r="E55" s="16">
        <v>4715760.1</v>
      </c>
    </row>
    <row r="56" spans="1:5" s="6" customFormat="1" ht="15.75">
      <c r="A56" s="10" t="s">
        <v>100</v>
      </c>
      <c r="B56" s="11">
        <v>22341</v>
      </c>
      <c r="C56" s="17" t="s">
        <v>73</v>
      </c>
      <c r="D56" s="16"/>
      <c r="E56" s="16"/>
    </row>
    <row r="57" spans="1:5" s="6" customFormat="1" ht="15.75">
      <c r="A57" s="10" t="s">
        <v>101</v>
      </c>
      <c r="B57" s="11">
        <v>22350</v>
      </c>
      <c r="C57" s="14" t="s">
        <v>102</v>
      </c>
      <c r="D57" s="16">
        <v>9971523.83</v>
      </c>
      <c r="E57" s="16">
        <v>9939542.58</v>
      </c>
    </row>
    <row r="58" spans="1:5" s="6" customFormat="1" ht="15.75">
      <c r="A58" s="10" t="s">
        <v>103</v>
      </c>
      <c r="B58" s="19">
        <v>23000</v>
      </c>
      <c r="C58" s="12" t="s">
        <v>104</v>
      </c>
      <c r="D58" s="13">
        <f>SUM(D61:D62,D59)</f>
        <v>87220710.54</v>
      </c>
      <c r="E58" s="13">
        <f>SUM(E61:E62,E59)</f>
        <v>58061949.62</v>
      </c>
    </row>
    <row r="59" spans="1:5" s="6" customFormat="1" ht="31.5">
      <c r="A59" s="10" t="s">
        <v>105</v>
      </c>
      <c r="B59" s="11">
        <v>23100</v>
      </c>
      <c r="C59" s="14" t="s">
        <v>106</v>
      </c>
      <c r="D59" s="16">
        <v>87220710.54</v>
      </c>
      <c r="E59" s="16">
        <v>58061949.62</v>
      </c>
    </row>
    <row r="60" spans="1:5" s="6" customFormat="1" ht="15.75">
      <c r="A60" s="10" t="s">
        <v>107</v>
      </c>
      <c r="B60" s="11">
        <v>23110</v>
      </c>
      <c r="C60" s="17" t="s">
        <v>73</v>
      </c>
      <c r="D60" s="16"/>
      <c r="E60" s="16"/>
    </row>
    <row r="61" spans="1:5" s="6" customFormat="1" ht="15.75">
      <c r="A61" s="10" t="s">
        <v>108</v>
      </c>
      <c r="B61" s="11">
        <v>23200</v>
      </c>
      <c r="C61" s="14" t="s">
        <v>109</v>
      </c>
      <c r="D61" s="16"/>
      <c r="E61" s="16"/>
    </row>
    <row r="62" spans="1:5" s="6" customFormat="1" ht="33">
      <c r="A62" s="10" t="s">
        <v>110</v>
      </c>
      <c r="B62" s="11">
        <v>23300</v>
      </c>
      <c r="C62" s="32" t="s">
        <v>205</v>
      </c>
      <c r="D62" s="16"/>
      <c r="E62" s="16"/>
    </row>
    <row r="63" spans="1:5" s="6" customFormat="1" ht="15.75">
      <c r="A63" s="10" t="s">
        <v>111</v>
      </c>
      <c r="B63" s="11">
        <v>24000</v>
      </c>
      <c r="C63" s="12" t="s">
        <v>112</v>
      </c>
      <c r="D63" s="13">
        <f>SUM(D58,D43,D36)</f>
        <v>1290716295.0900002</v>
      </c>
      <c r="E63" s="13">
        <f>SUM(E58,E43,E36)</f>
        <v>1252131085.04</v>
      </c>
    </row>
    <row r="64" spans="1:5" s="6" customFormat="1" ht="15.75">
      <c r="A64" s="10" t="s">
        <v>113</v>
      </c>
      <c r="B64" s="11">
        <v>25000</v>
      </c>
      <c r="C64" s="12" t="s">
        <v>114</v>
      </c>
      <c r="D64" s="16">
        <v>-30626568.27</v>
      </c>
      <c r="E64" s="16">
        <v>-5941065.53</v>
      </c>
    </row>
    <row r="65" spans="1:5" s="6" customFormat="1" ht="15.75">
      <c r="A65" s="43" t="s">
        <v>115</v>
      </c>
      <c r="B65" s="44"/>
      <c r="C65" s="44"/>
      <c r="D65" s="44"/>
      <c r="E65" s="45"/>
    </row>
    <row r="66" spans="1:5" s="6" customFormat="1" ht="15.75" customHeight="1">
      <c r="A66" s="10" t="s">
        <v>116</v>
      </c>
      <c r="B66" s="11">
        <v>30100</v>
      </c>
      <c r="C66" s="14" t="s">
        <v>1</v>
      </c>
      <c r="D66" s="16">
        <v>80206162.79</v>
      </c>
      <c r="E66" s="16">
        <v>79323040.22</v>
      </c>
    </row>
    <row r="67" spans="1:5" s="6" customFormat="1" ht="15.75">
      <c r="A67" s="10" t="s">
        <v>117</v>
      </c>
      <c r="B67" s="11">
        <v>30200</v>
      </c>
      <c r="C67" s="14" t="s">
        <v>118</v>
      </c>
      <c r="D67" s="16"/>
      <c r="E67" s="16"/>
    </row>
    <row r="68" spans="1:5" s="6" customFormat="1" ht="31.5">
      <c r="A68" s="10" t="s">
        <v>119</v>
      </c>
      <c r="B68" s="11">
        <v>30300</v>
      </c>
      <c r="C68" s="14" t="s">
        <v>120</v>
      </c>
      <c r="D68" s="16">
        <v>10172166.37</v>
      </c>
      <c r="E68" s="16">
        <v>10141982.29</v>
      </c>
    </row>
    <row r="69" spans="1:5" s="6" customFormat="1" ht="15.75">
      <c r="A69" s="10" t="s">
        <v>121</v>
      </c>
      <c r="B69" s="11">
        <v>30400</v>
      </c>
      <c r="C69" s="14" t="s">
        <v>122</v>
      </c>
      <c r="D69" s="16">
        <v>30872210</v>
      </c>
      <c r="E69" s="16">
        <v>30517042.87</v>
      </c>
    </row>
    <row r="70" spans="1:5" s="6" customFormat="1" ht="15.75">
      <c r="A70" s="10" t="s">
        <v>123</v>
      </c>
      <c r="B70" s="11">
        <v>30500</v>
      </c>
      <c r="C70" s="14" t="s">
        <v>2</v>
      </c>
      <c r="D70" s="16">
        <v>120569919.28</v>
      </c>
      <c r="E70" s="16">
        <v>90163397.91</v>
      </c>
    </row>
    <row r="71" spans="1:5" s="6" customFormat="1" ht="15.75">
      <c r="A71" s="10" t="s">
        <v>124</v>
      </c>
      <c r="B71" s="11">
        <v>30600</v>
      </c>
      <c r="C71" s="14" t="s">
        <v>125</v>
      </c>
      <c r="D71" s="16"/>
      <c r="E71" s="16"/>
    </row>
    <row r="72" spans="1:5" s="6" customFormat="1" ht="15.75">
      <c r="A72" s="10" t="s">
        <v>126</v>
      </c>
      <c r="B72" s="11">
        <v>30700</v>
      </c>
      <c r="C72" s="14" t="s">
        <v>127</v>
      </c>
      <c r="D72" s="16">
        <v>591054666.97</v>
      </c>
      <c r="E72" s="16">
        <v>587209915.77</v>
      </c>
    </row>
    <row r="73" spans="1:5" s="6" customFormat="1" ht="15.75">
      <c r="A73" s="10" t="s">
        <v>128</v>
      </c>
      <c r="B73" s="11">
        <v>30800</v>
      </c>
      <c r="C73" s="14" t="s">
        <v>129</v>
      </c>
      <c r="D73" s="16">
        <v>36419568.91</v>
      </c>
      <c r="E73" s="16">
        <v>36391791.46</v>
      </c>
    </row>
    <row r="74" spans="1:5" s="6" customFormat="1" ht="15.75">
      <c r="A74" s="10" t="s">
        <v>130</v>
      </c>
      <c r="B74" s="11">
        <v>30900</v>
      </c>
      <c r="C74" s="14" t="s">
        <v>131</v>
      </c>
      <c r="D74" s="16"/>
      <c r="E74" s="16"/>
    </row>
    <row r="75" spans="1:5" s="6" customFormat="1" ht="15.75">
      <c r="A75" s="10" t="s">
        <v>132</v>
      </c>
      <c r="B75" s="11">
        <v>31000</v>
      </c>
      <c r="C75" s="14" t="s">
        <v>133</v>
      </c>
      <c r="D75" s="16">
        <v>419764840.77</v>
      </c>
      <c r="E75" s="16">
        <v>416727156.52</v>
      </c>
    </row>
    <row r="76" spans="1:5" s="6" customFormat="1" ht="15.75">
      <c r="A76" s="10" t="s">
        <v>134</v>
      </c>
      <c r="B76" s="11">
        <v>31100</v>
      </c>
      <c r="C76" s="14" t="s">
        <v>135</v>
      </c>
      <c r="D76" s="16">
        <v>1230000</v>
      </c>
      <c r="E76" s="16">
        <v>1230000</v>
      </c>
    </row>
    <row r="77" spans="1:5" s="6" customFormat="1" ht="15.75">
      <c r="A77" s="10" t="s">
        <v>136</v>
      </c>
      <c r="B77" s="11">
        <v>31200</v>
      </c>
      <c r="C77" s="14" t="s">
        <v>137</v>
      </c>
      <c r="D77" s="16"/>
      <c r="E77" s="16"/>
    </row>
    <row r="78" spans="1:5" s="6" customFormat="1" ht="15.75">
      <c r="A78" s="10" t="s">
        <v>138</v>
      </c>
      <c r="B78" s="11">
        <v>31300</v>
      </c>
      <c r="C78" s="14" t="s">
        <v>139</v>
      </c>
      <c r="D78" s="16">
        <v>426760</v>
      </c>
      <c r="E78" s="16">
        <v>426758</v>
      </c>
    </row>
    <row r="79" spans="1:5" s="6" customFormat="1" ht="34.5" customHeight="1">
      <c r="A79" s="10" t="s">
        <v>140</v>
      </c>
      <c r="B79" s="11">
        <v>31400</v>
      </c>
      <c r="C79" s="14" t="s">
        <v>141</v>
      </c>
      <c r="D79" s="16"/>
      <c r="E79" s="16"/>
    </row>
    <row r="80" spans="1:5" s="6" customFormat="1" ht="15.75">
      <c r="A80" s="43" t="s">
        <v>142</v>
      </c>
      <c r="B80" s="44"/>
      <c r="C80" s="44"/>
      <c r="D80" s="44"/>
      <c r="E80" s="45"/>
    </row>
    <row r="81" spans="1:5" s="6" customFormat="1" ht="15.75" customHeight="1">
      <c r="A81" s="10" t="s">
        <v>143</v>
      </c>
      <c r="B81" s="11">
        <v>40000</v>
      </c>
      <c r="C81" s="12" t="s">
        <v>144</v>
      </c>
      <c r="D81" s="13">
        <f>SUM(D82:D83,D86,D89:D93)</f>
        <v>30626568.27</v>
      </c>
      <c r="E81" s="13">
        <f>SUM(E82:E83,E86,E89:E93)</f>
        <v>5941065.529999999</v>
      </c>
    </row>
    <row r="82" spans="1:5" s="6" customFormat="1" ht="15.75">
      <c r="A82" s="10" t="s">
        <v>145</v>
      </c>
      <c r="B82" s="11">
        <v>41000</v>
      </c>
      <c r="C82" s="6" t="s">
        <v>206</v>
      </c>
      <c r="D82" s="21"/>
      <c r="E82" s="21"/>
    </row>
    <row r="83" spans="1:5" s="6" customFormat="1" ht="15.75">
      <c r="A83" s="10" t="s">
        <v>146</v>
      </c>
      <c r="B83" s="11">
        <v>42000</v>
      </c>
      <c r="C83" s="14" t="s">
        <v>147</v>
      </c>
      <c r="D83" s="15">
        <f>SUM(D84:D85)</f>
        <v>-7833000</v>
      </c>
      <c r="E83" s="15">
        <f>SUM(E84:E85)</f>
        <v>-7833000</v>
      </c>
    </row>
    <row r="84" spans="1:5" s="6" customFormat="1" ht="15.75">
      <c r="A84" s="10" t="s">
        <v>148</v>
      </c>
      <c r="B84" s="11">
        <v>42100</v>
      </c>
      <c r="C84" s="17" t="s">
        <v>149</v>
      </c>
      <c r="D84" s="16"/>
      <c r="E84" s="16"/>
    </row>
    <row r="85" spans="1:5" s="6" customFormat="1" ht="15.75">
      <c r="A85" s="10" t="s">
        <v>150</v>
      </c>
      <c r="B85" s="11">
        <v>42200</v>
      </c>
      <c r="C85" s="17" t="s">
        <v>151</v>
      </c>
      <c r="D85" s="16">
        <v>-7833000</v>
      </c>
      <c r="E85" s="16">
        <v>-7833000</v>
      </c>
    </row>
    <row r="86" spans="1:5" s="6" customFormat="1" ht="15.75">
      <c r="A86" s="10" t="s">
        <v>152</v>
      </c>
      <c r="B86" s="11">
        <v>43000</v>
      </c>
      <c r="C86" s="14" t="s">
        <v>153</v>
      </c>
      <c r="D86" s="15">
        <f>SUM(D87:D88)</f>
        <v>14211193.41</v>
      </c>
      <c r="E86" s="15">
        <f>SUM(E87:E88)</f>
        <v>0</v>
      </c>
    </row>
    <row r="87" spans="1:5" s="6" customFormat="1" ht="15.75">
      <c r="A87" s="10" t="s">
        <v>154</v>
      </c>
      <c r="B87" s="11">
        <v>43100</v>
      </c>
      <c r="C87" s="17" t="s">
        <v>155</v>
      </c>
      <c r="D87" s="16">
        <v>14211193.41</v>
      </c>
      <c r="E87" s="16"/>
    </row>
    <row r="88" spans="1:5" s="6" customFormat="1" ht="15.75">
      <c r="A88" s="10" t="s">
        <v>156</v>
      </c>
      <c r="B88" s="11">
        <v>43200</v>
      </c>
      <c r="C88" s="17" t="s">
        <v>157</v>
      </c>
      <c r="D88" s="16"/>
      <c r="E88" s="16"/>
    </row>
    <row r="89" spans="1:5" s="6" customFormat="1" ht="15.75">
      <c r="A89" s="10" t="s">
        <v>158</v>
      </c>
      <c r="B89" s="11">
        <v>44000</v>
      </c>
      <c r="C89" s="14" t="s">
        <v>159</v>
      </c>
      <c r="D89" s="16"/>
      <c r="E89" s="16"/>
    </row>
    <row r="90" spans="1:5" s="6" customFormat="1" ht="31.5">
      <c r="A90" s="10" t="s">
        <v>160</v>
      </c>
      <c r="B90" s="11">
        <v>49000</v>
      </c>
      <c r="C90" s="40" t="s">
        <v>217</v>
      </c>
      <c r="D90" s="39"/>
      <c r="E90" s="39"/>
    </row>
    <row r="91" spans="1:5" s="6" customFormat="1" ht="15.75">
      <c r="A91" s="10" t="s">
        <v>162</v>
      </c>
      <c r="B91" s="11">
        <v>45000</v>
      </c>
      <c r="C91" s="14" t="s">
        <v>161</v>
      </c>
      <c r="D91" s="16"/>
      <c r="E91" s="16"/>
    </row>
    <row r="92" spans="1:5" s="6" customFormat="1" ht="31.5">
      <c r="A92" s="10" t="s">
        <v>164</v>
      </c>
      <c r="B92" s="11">
        <v>46000</v>
      </c>
      <c r="C92" s="14" t="s">
        <v>207</v>
      </c>
      <c r="D92" s="16"/>
      <c r="E92" s="16"/>
    </row>
    <row r="93" spans="1:5" s="6" customFormat="1" ht="15.75">
      <c r="A93" s="10" t="s">
        <v>166</v>
      </c>
      <c r="B93" s="11">
        <v>47000</v>
      </c>
      <c r="C93" s="14" t="s">
        <v>163</v>
      </c>
      <c r="D93" s="16">
        <v>24248374.86</v>
      </c>
      <c r="E93" s="16">
        <v>13774065.53</v>
      </c>
    </row>
    <row r="94" spans="1:5" s="6" customFormat="1" ht="15.75">
      <c r="A94" s="10" t="s">
        <v>168</v>
      </c>
      <c r="B94" s="11">
        <v>48000</v>
      </c>
      <c r="C94" s="14" t="s">
        <v>165</v>
      </c>
      <c r="D94" s="22"/>
      <c r="E94" s="15">
        <f>SUM(E95:E97)</f>
        <v>29293320.73</v>
      </c>
    </row>
    <row r="95" spans="1:5" s="6" customFormat="1" ht="31.5">
      <c r="A95" s="10" t="s">
        <v>208</v>
      </c>
      <c r="B95" s="11">
        <v>48100</v>
      </c>
      <c r="C95" s="14" t="s">
        <v>167</v>
      </c>
      <c r="D95" s="22"/>
      <c r="E95" s="16">
        <v>864975.21</v>
      </c>
    </row>
    <row r="96" spans="1:5" s="6" customFormat="1" ht="31.5">
      <c r="A96" s="10" t="s">
        <v>210</v>
      </c>
      <c r="B96" s="11">
        <v>48200</v>
      </c>
      <c r="C96" s="14" t="s">
        <v>209</v>
      </c>
      <c r="D96" s="22"/>
      <c r="E96" s="16">
        <v>10417164.85</v>
      </c>
    </row>
    <row r="97" spans="1:5" s="6" customFormat="1" ht="15.75" customHeight="1">
      <c r="A97" s="10" t="s">
        <v>218</v>
      </c>
      <c r="B97" s="11">
        <v>48300</v>
      </c>
      <c r="C97" s="14" t="s">
        <v>211</v>
      </c>
      <c r="D97" s="22"/>
      <c r="E97" s="16">
        <v>18011180.67</v>
      </c>
    </row>
    <row r="98" spans="1:5" s="6" customFormat="1" ht="15.75">
      <c r="A98" s="43" t="s">
        <v>169</v>
      </c>
      <c r="B98" s="44"/>
      <c r="C98" s="44"/>
      <c r="D98" s="44"/>
      <c r="E98" s="45"/>
    </row>
    <row r="99" spans="1:5" s="6" customFormat="1" ht="15.75">
      <c r="A99" s="10" t="s">
        <v>170</v>
      </c>
      <c r="B99" s="11">
        <v>50000</v>
      </c>
      <c r="C99" s="12" t="s">
        <v>171</v>
      </c>
      <c r="D99" s="22"/>
      <c r="E99" s="21"/>
    </row>
    <row r="100" spans="1:5" s="6" customFormat="1" ht="15.75">
      <c r="A100" s="10" t="s">
        <v>172</v>
      </c>
      <c r="B100" s="11">
        <v>51000</v>
      </c>
      <c r="C100" s="14" t="s">
        <v>173</v>
      </c>
      <c r="D100" s="22"/>
      <c r="E100" s="16"/>
    </row>
    <row r="101" spans="1:5" s="6" customFormat="1" ht="15.75">
      <c r="A101" s="10" t="s">
        <v>174</v>
      </c>
      <c r="B101" s="11">
        <v>52000</v>
      </c>
      <c r="C101" s="14" t="s">
        <v>175</v>
      </c>
      <c r="D101" s="22"/>
      <c r="E101" s="16"/>
    </row>
    <row r="102" spans="1:5" s="6" customFormat="1" ht="31.5">
      <c r="A102" s="10" t="s">
        <v>176</v>
      </c>
      <c r="B102" s="11">
        <v>53000</v>
      </c>
      <c r="C102" s="14" t="s">
        <v>177</v>
      </c>
      <c r="D102" s="22"/>
      <c r="E102" s="16"/>
    </row>
    <row r="103" spans="1:5" s="6" customFormat="1" ht="15.75">
      <c r="A103" s="10" t="s">
        <v>178</v>
      </c>
      <c r="B103" s="11">
        <v>54000</v>
      </c>
      <c r="C103" s="14" t="s">
        <v>179</v>
      </c>
      <c r="D103" s="22"/>
      <c r="E103" s="16"/>
    </row>
    <row r="104" spans="1:5" s="6" customFormat="1" ht="15.75" customHeight="1">
      <c r="A104" s="10" t="s">
        <v>180</v>
      </c>
      <c r="B104" s="11">
        <v>55000</v>
      </c>
      <c r="C104" s="14" t="s">
        <v>181</v>
      </c>
      <c r="D104" s="22"/>
      <c r="E104" s="16"/>
    </row>
    <row r="105" spans="1:5" s="6" customFormat="1" ht="15.75">
      <c r="A105" s="43" t="s">
        <v>182</v>
      </c>
      <c r="B105" s="44"/>
      <c r="C105" s="44"/>
      <c r="D105" s="44"/>
      <c r="E105" s="45"/>
    </row>
    <row r="106" spans="1:5" s="6" customFormat="1" ht="31.5">
      <c r="A106" s="10" t="s">
        <v>183</v>
      </c>
      <c r="B106" s="11">
        <v>61000</v>
      </c>
      <c r="C106" s="14" t="s">
        <v>212</v>
      </c>
      <c r="D106" s="33">
        <v>187</v>
      </c>
      <c r="E106" s="42">
        <v>160</v>
      </c>
    </row>
    <row r="107" spans="1:5" s="6" customFormat="1" ht="15.75">
      <c r="A107" s="10" t="s">
        <v>184</v>
      </c>
      <c r="B107" s="11">
        <v>62000</v>
      </c>
      <c r="C107" s="14" t="s">
        <v>213</v>
      </c>
      <c r="D107" s="22"/>
      <c r="E107" s="16">
        <v>6667000</v>
      </c>
    </row>
    <row r="108" spans="1:5" s="6" customFormat="1" ht="15.75">
      <c r="A108" s="10" t="s">
        <v>185</v>
      </c>
      <c r="B108" s="11">
        <v>63000</v>
      </c>
      <c r="C108" s="14" t="s">
        <v>198</v>
      </c>
      <c r="D108" s="16">
        <v>28711210</v>
      </c>
      <c r="E108" s="22"/>
    </row>
    <row r="109" spans="1:5" s="6" customFormat="1" ht="15.75">
      <c r="A109" s="10" t="s">
        <v>186</v>
      </c>
      <c r="B109" s="11">
        <v>64000</v>
      </c>
      <c r="C109" s="14" t="s">
        <v>199</v>
      </c>
      <c r="D109" s="16">
        <v>20878210</v>
      </c>
      <c r="E109" s="22"/>
    </row>
    <row r="110" spans="1:5" s="6" customFormat="1" ht="15.75">
      <c r="A110" s="10" t="s">
        <v>187</v>
      </c>
      <c r="B110" s="11">
        <v>64100</v>
      </c>
      <c r="C110" s="17" t="s">
        <v>200</v>
      </c>
      <c r="D110" s="16">
        <v>0</v>
      </c>
      <c r="E110" s="22"/>
    </row>
    <row r="111" spans="1:5" s="6" customFormat="1" ht="15.75">
      <c r="A111" s="10" t="s">
        <v>188</v>
      </c>
      <c r="B111" s="11">
        <v>65000</v>
      </c>
      <c r="C111" s="14" t="s">
        <v>190</v>
      </c>
      <c r="D111" s="41">
        <v>713584125.17</v>
      </c>
      <c r="E111" s="16">
        <v>712533175.64</v>
      </c>
    </row>
    <row r="112" spans="1:5" s="6" customFormat="1" ht="31.5">
      <c r="A112" s="10" t="s">
        <v>189</v>
      </c>
      <c r="B112" s="11">
        <v>66000</v>
      </c>
      <c r="C112" s="14" t="s">
        <v>192</v>
      </c>
      <c r="D112" s="16">
        <v>85626623.05</v>
      </c>
      <c r="E112" s="16">
        <v>84880513.32</v>
      </c>
    </row>
    <row r="113" spans="1:5" s="6" customFormat="1" ht="63">
      <c r="A113" s="10" t="s">
        <v>191</v>
      </c>
      <c r="B113" s="11">
        <v>67000</v>
      </c>
      <c r="C113" s="14" t="s">
        <v>194</v>
      </c>
      <c r="D113" s="15">
        <f>SUM(D114:D115)</f>
        <v>0</v>
      </c>
      <c r="E113" s="15">
        <f>SUM(E114:E115)</f>
        <v>0</v>
      </c>
    </row>
    <row r="114" spans="1:5" s="6" customFormat="1" ht="15.75">
      <c r="A114" s="10" t="s">
        <v>193</v>
      </c>
      <c r="B114" s="11">
        <v>67100</v>
      </c>
      <c r="C114" s="17" t="s">
        <v>196</v>
      </c>
      <c r="D114" s="24"/>
      <c r="E114" s="24"/>
    </row>
    <row r="115" spans="1:5" s="6" customFormat="1" ht="31.5">
      <c r="A115" s="10" t="s">
        <v>195</v>
      </c>
      <c r="B115" s="11">
        <v>67200</v>
      </c>
      <c r="C115" s="17" t="s">
        <v>197</v>
      </c>
      <c r="D115" s="24"/>
      <c r="E115" s="24"/>
    </row>
    <row r="116" spans="1:2" s="6" customFormat="1" ht="15.75">
      <c r="A116" s="25"/>
      <c r="B116" s="23"/>
    </row>
    <row r="117" ht="12.75">
      <c r="C117" t="s">
        <v>220</v>
      </c>
    </row>
    <row r="118" spans="3:5" ht="12.75">
      <c r="C118" t="s">
        <v>221</v>
      </c>
      <c r="E118" t="s">
        <v>222</v>
      </c>
    </row>
  </sheetData>
  <sheetProtection/>
  <mergeCells count="6">
    <mergeCell ref="A105:E105"/>
    <mergeCell ref="A7:E7"/>
    <mergeCell ref="A35:E35"/>
    <mergeCell ref="A65:E65"/>
    <mergeCell ref="A80:E80"/>
    <mergeCell ref="A98:E98"/>
  </mergeCells>
  <printOptions horizontalCentered="1"/>
  <pageMargins left="0.7874015748031497" right="0.7874015748031497" top="0.1968503937007874" bottom="0.1968503937007874" header="0.5118110236220472" footer="0.5118110236220472"/>
  <pageSetup fitToHeight="2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4"/>
  <sheetViews>
    <sheetView zoomScale="115" zoomScaleNormal="115" zoomScalePageLayoutView="0" workbookViewId="0" topLeftCell="A1">
      <selection activeCell="H13" sqref="H13"/>
    </sheetView>
  </sheetViews>
  <sheetFormatPr defaultColWidth="9.00390625" defaultRowHeight="12.75"/>
  <cols>
    <col min="2" max="2" width="9.875" style="0" customWidth="1"/>
    <col min="3" max="3" width="11.75390625" style="0" bestFit="1" customWidth="1"/>
  </cols>
  <sheetData>
    <row r="1" spans="1:5" ht="26.25" customHeight="1">
      <c r="A1" s="26" t="s">
        <v>5</v>
      </c>
      <c r="B1" s="26" t="s">
        <v>6</v>
      </c>
      <c r="C1" s="26" t="s">
        <v>0</v>
      </c>
      <c r="D1" s="26" t="s">
        <v>8</v>
      </c>
      <c r="E1" s="26" t="s">
        <v>9</v>
      </c>
    </row>
    <row r="2" spans="1:5" ht="15.75">
      <c r="A2" s="28">
        <f>Георгиевск!$A$2</f>
        <v>22800</v>
      </c>
      <c r="B2" s="11">
        <v>10000</v>
      </c>
      <c r="C2" s="11" t="str">
        <f>Георгиевск!$D$4</f>
        <v>01.01.2016 г.</v>
      </c>
      <c r="D2" s="16">
        <f>VLOOKUP($B2,Георгиевск!$B$8:$E$115,3,FALSE)</f>
        <v>1260089726.8200002</v>
      </c>
      <c r="E2" s="16">
        <f>VLOOKUP($B2,Георгиевск!$B$8:$E$115,4,FALSE)</f>
        <v>1246190019.51</v>
      </c>
    </row>
    <row r="3" spans="1:5" ht="15.75">
      <c r="A3" s="28">
        <f>Георгиевск!$A$2</f>
        <v>22800</v>
      </c>
      <c r="B3" s="11">
        <v>11000</v>
      </c>
      <c r="C3" s="11" t="str">
        <f>Георгиевск!$D$4</f>
        <v>01.01.2016 г.</v>
      </c>
      <c r="D3" s="16">
        <f>VLOOKUP($B3,Георгиевск!$B$8:$E$115,3,FALSE)</f>
        <v>264845550</v>
      </c>
      <c r="E3" s="16">
        <f>VLOOKUP($B3,Георгиевск!$B$8:$E$115,4,FALSE)</f>
        <v>268000054.26</v>
      </c>
    </row>
    <row r="4" spans="1:5" ht="15.75">
      <c r="A4" s="28">
        <f>Георгиевск!$A$2</f>
        <v>22800</v>
      </c>
      <c r="B4" s="11">
        <v>11110</v>
      </c>
      <c r="C4" s="11" t="str">
        <f>Георгиевск!$D$4</f>
        <v>01.01.2016 г.</v>
      </c>
      <c r="D4" s="16">
        <f>VLOOKUP($B4,Георгиевск!$B$8:$E$115,3,FALSE)</f>
        <v>100239000</v>
      </c>
      <c r="E4" s="16">
        <f>VLOOKUP($B4,Георгиевск!$B$8:$E$115,4,FALSE)</f>
        <v>100579598.43</v>
      </c>
    </row>
    <row r="5" spans="1:5" ht="15.75">
      <c r="A5" s="28">
        <f>Георгиевск!$A$2</f>
        <v>22800</v>
      </c>
      <c r="B5" s="11">
        <v>11120</v>
      </c>
      <c r="C5" s="11" t="str">
        <f>Георгиевск!$D$4</f>
        <v>01.01.2016 г.</v>
      </c>
      <c r="D5" s="16">
        <f>VLOOKUP($B5,Георгиевск!$B$8:$E$115,3,FALSE)</f>
        <v>1740000</v>
      </c>
      <c r="E5" s="16">
        <f>VLOOKUP($B5,Георгиевск!$B$8:$E$115,4,FALSE)</f>
        <v>1736783.32</v>
      </c>
    </row>
    <row r="6" spans="1:5" ht="15.75">
      <c r="A6" s="28">
        <f>Георгиевск!$A$2</f>
        <v>22800</v>
      </c>
      <c r="B6" s="11">
        <v>11130</v>
      </c>
      <c r="C6" s="11" t="str">
        <f>Георгиевск!$D$4</f>
        <v>01.01.2016 г.</v>
      </c>
      <c r="D6" s="16">
        <f>VLOOKUP($B6,Георгиевск!$B$8:$E$115,3,FALSE)</f>
        <v>44645000</v>
      </c>
      <c r="E6" s="16">
        <f>VLOOKUP($B6,Георгиевск!$B$8:$E$115,4,FALSE)</f>
        <v>44680279.66</v>
      </c>
    </row>
    <row r="7" spans="1:5" ht="15.75">
      <c r="A7" s="28">
        <f>Георгиевск!$A$2</f>
        <v>22800</v>
      </c>
      <c r="B7" s="11">
        <v>11140</v>
      </c>
      <c r="C7" s="11" t="str">
        <f>Георгиевск!$D$4</f>
        <v>01.01.2016 г.</v>
      </c>
      <c r="D7" s="16">
        <f>VLOOKUP($B7,Георгиевск!$B$8:$E$115,3,FALSE)</f>
        <v>92000</v>
      </c>
      <c r="E7" s="16">
        <f>VLOOKUP($B7,Георгиевск!$B$8:$E$115,4,FALSE)</f>
        <v>92616.54</v>
      </c>
    </row>
    <row r="8" spans="1:5" ht="15.75">
      <c r="A8" s="28">
        <f>Георгиевск!$A$2</f>
        <v>22800</v>
      </c>
      <c r="B8" s="11">
        <v>11150</v>
      </c>
      <c r="C8" s="11" t="str">
        <f>Георгиевск!$D$4</f>
        <v>01.01.2016 г.</v>
      </c>
      <c r="D8" s="16">
        <f>VLOOKUP($B8,Георгиевск!$B$8:$E$115,3,FALSE)</f>
        <v>5790000</v>
      </c>
      <c r="E8" s="16">
        <f>VLOOKUP($B8,Георгиевск!$B$8:$E$115,4,FALSE)</f>
        <v>5827309.58</v>
      </c>
    </row>
    <row r="9" spans="1:5" ht="15.75">
      <c r="A9" s="28">
        <f>Георгиевск!$A$2</f>
        <v>22800</v>
      </c>
      <c r="B9" s="11">
        <v>11160</v>
      </c>
      <c r="C9" s="11" t="str">
        <f>Георгиевск!$D$4</f>
        <v>01.01.2016 г.</v>
      </c>
      <c r="D9" s="16">
        <f>VLOOKUP($B9,Георгиевск!$B$8:$E$115,3,FALSE)</f>
        <v>0</v>
      </c>
      <c r="E9" s="16">
        <f>VLOOKUP($B9,Георгиевск!$B$8:$E$115,4,FALSE)</f>
        <v>0</v>
      </c>
    </row>
    <row r="10" spans="1:5" ht="15.75">
      <c r="A10" s="28">
        <f>Георгиевск!$A$2</f>
        <v>22800</v>
      </c>
      <c r="B10" s="11">
        <v>11170</v>
      </c>
      <c r="C10" s="11" t="str">
        <f>Георгиевск!$D$4</f>
        <v>01.01.2016 г.</v>
      </c>
      <c r="D10" s="16">
        <f>VLOOKUP($B10,Георгиевск!$B$8:$E$115,3,FALSE)</f>
        <v>0</v>
      </c>
      <c r="E10" s="16">
        <f>VLOOKUP($B10,Георгиевск!$B$8:$E$115,4,FALSE)</f>
        <v>0</v>
      </c>
    </row>
    <row r="11" spans="1:5" ht="15.75">
      <c r="A11" s="28">
        <f>Георгиевск!$A$2</f>
        <v>22800</v>
      </c>
      <c r="B11" s="11">
        <v>11180</v>
      </c>
      <c r="C11" s="11" t="str">
        <f>Георгиевск!$D$4</f>
        <v>01.01.2016 г.</v>
      </c>
      <c r="D11" s="16">
        <f>VLOOKUP($B11,Георгиевск!$B$8:$E$115,3,FALSE)</f>
        <v>17940000</v>
      </c>
      <c r="E11" s="16">
        <f>VLOOKUP($B11,Георгиевск!$B$8:$E$115,4,FALSE)</f>
        <v>17949482.49</v>
      </c>
    </row>
    <row r="12" spans="1:5" ht="15.75">
      <c r="A12" s="28">
        <f>Георгиевск!$A$2</f>
        <v>22800</v>
      </c>
      <c r="B12" s="11">
        <v>11190</v>
      </c>
      <c r="C12" s="11" t="str">
        <f>Георгиевск!$D$4</f>
        <v>01.01.2016 г.</v>
      </c>
      <c r="D12" s="16">
        <f>VLOOKUP($B12,Георгиевск!$B$8:$E$115,3,FALSE)</f>
        <v>15932000</v>
      </c>
      <c r="E12" s="16">
        <f>VLOOKUP($B12,Георгиевск!$B$8:$E$115,4,FALSE)</f>
        <v>15959075.76</v>
      </c>
    </row>
    <row r="13" spans="1:5" ht="15.75">
      <c r="A13" s="28">
        <f>Георгиевск!$A$2</f>
        <v>22800</v>
      </c>
      <c r="B13" s="11">
        <v>11200</v>
      </c>
      <c r="C13" s="11" t="str">
        <f>Георгиевск!$D$4</f>
        <v>01.01.2016 г.</v>
      </c>
      <c r="D13" s="16">
        <f>VLOOKUP($B13,Георгиевск!$B$8:$E$115,3,FALSE)</f>
        <v>78467550</v>
      </c>
      <c r="E13" s="16">
        <f>VLOOKUP($B13,Георгиевск!$B$8:$E$115,4,FALSE)</f>
        <v>81174908.48</v>
      </c>
    </row>
    <row r="14" spans="1:5" ht="15.75">
      <c r="A14" s="28">
        <f>Георгиевск!$A$2</f>
        <v>22800</v>
      </c>
      <c r="B14" s="11">
        <v>11210</v>
      </c>
      <c r="C14" s="11" t="str">
        <f>Георгиевск!$D$4</f>
        <v>01.01.2016 г.</v>
      </c>
      <c r="D14" s="16">
        <f>VLOOKUP($B14,Георгиевск!$B$8:$E$115,3,FALSE)</f>
        <v>29378550</v>
      </c>
      <c r="E14" s="16">
        <f>VLOOKUP($B14,Георгиевск!$B$8:$E$115,4,FALSE)</f>
        <v>30681751.85</v>
      </c>
    </row>
    <row r="15" spans="1:5" ht="15.75">
      <c r="A15" s="28">
        <f>Георгиевск!$A$2</f>
        <v>22800</v>
      </c>
      <c r="B15" s="11">
        <v>12000</v>
      </c>
      <c r="C15" s="11" t="str">
        <f>Георгиевск!$D$4</f>
        <v>01.01.2016 г.</v>
      </c>
      <c r="D15" s="16">
        <f>VLOOKUP($B15,Георгиевск!$B$8:$E$115,3,FALSE)</f>
        <v>995244176.82</v>
      </c>
      <c r="E15" s="16">
        <f>VLOOKUP($B15,Георгиевск!$B$8:$E$115,4,FALSE)</f>
        <v>978189965.25</v>
      </c>
    </row>
    <row r="16" spans="1:5" ht="15.75">
      <c r="A16" s="28">
        <f>Георгиевск!$A$2</f>
        <v>22800</v>
      </c>
      <c r="B16" s="11">
        <v>12100</v>
      </c>
      <c r="C16" s="11" t="str">
        <f>Георгиевск!$D$4</f>
        <v>01.01.2016 г.</v>
      </c>
      <c r="D16" s="16">
        <f>VLOOKUP($B16,Георгиевск!$B$8:$E$115,3,FALSE)</f>
        <v>998337875.14</v>
      </c>
      <c r="E16" s="16">
        <f>VLOOKUP($B16,Георгиевск!$B$8:$E$115,4,FALSE)</f>
        <v>981300173.46</v>
      </c>
    </row>
    <row r="17" spans="1:5" ht="15.75">
      <c r="A17" s="28">
        <f>Георгиевск!$A$2</f>
        <v>22800</v>
      </c>
      <c r="B17" s="11">
        <v>12110</v>
      </c>
      <c r="C17" s="11" t="str">
        <f>Георгиевск!$D$4</f>
        <v>01.01.2016 г.</v>
      </c>
      <c r="D17" s="16">
        <f>VLOOKUP($B17,Георгиевск!$B$8:$E$115,3,FALSE)</f>
        <v>218957510</v>
      </c>
      <c r="E17" s="16">
        <f>VLOOKUP($B17,Георгиевск!$B$8:$E$115,4,FALSE)</f>
        <v>218957510</v>
      </c>
    </row>
    <row r="18" spans="1:5" ht="15.75">
      <c r="A18" s="28">
        <f>Георгиевск!$A$2</f>
        <v>22800</v>
      </c>
      <c r="B18" s="11">
        <v>12111</v>
      </c>
      <c r="C18" s="11" t="str">
        <f>Георгиевск!$D$4</f>
        <v>01.01.2016 г.</v>
      </c>
      <c r="D18" s="16">
        <f>VLOOKUP($B18,Георгиевск!$B$8:$E$115,3,FALSE)</f>
        <v>197217840</v>
      </c>
      <c r="E18" s="16">
        <f>VLOOKUP($B18,Георгиевск!$B$8:$E$115,4,FALSE)</f>
        <v>197217840</v>
      </c>
    </row>
    <row r="19" spans="1:5" ht="15.75">
      <c r="A19" s="28">
        <f>Георгиевск!$A$2</f>
        <v>22800</v>
      </c>
      <c r="B19" s="11">
        <v>12112</v>
      </c>
      <c r="C19" s="11" t="str">
        <f>Георгиевск!$D$4</f>
        <v>01.01.2016 г.</v>
      </c>
      <c r="D19" s="16">
        <f>VLOOKUP($B19,Георгиевск!$B$8:$E$115,3,FALSE)</f>
        <v>0</v>
      </c>
      <c r="E19" s="16">
        <f>VLOOKUP($B19,Георгиевск!$B$8:$E$115,4,FALSE)</f>
        <v>0</v>
      </c>
    </row>
    <row r="20" spans="1:5" ht="15.75">
      <c r="A20" s="28">
        <f>Георгиевск!$A$2</f>
        <v>22800</v>
      </c>
      <c r="B20" s="11">
        <v>12113</v>
      </c>
      <c r="C20" s="11" t="str">
        <f>Георгиевск!$D$4</f>
        <v>01.01.2016 г.</v>
      </c>
      <c r="D20" s="16">
        <f>VLOOKUP($B20,Георгиевск!$B$8:$E$115,3,FALSE)</f>
        <v>0</v>
      </c>
      <c r="E20" s="16">
        <f>VLOOKUP($B20,Георгиевск!$B$8:$E$115,4,FALSE)</f>
        <v>0</v>
      </c>
    </row>
    <row r="21" spans="1:5" ht="15.75">
      <c r="A21" s="28">
        <f>Георгиевск!$A$2</f>
        <v>22800</v>
      </c>
      <c r="B21" s="11">
        <v>12114</v>
      </c>
      <c r="C21" s="11" t="str">
        <f>Георгиевск!$D$4</f>
        <v>01.01.2016 г.</v>
      </c>
      <c r="D21" s="16">
        <f>VLOOKUP($B21,Георгиевск!$B$8:$E$115,3,FALSE)</f>
        <v>21739670</v>
      </c>
      <c r="E21" s="16">
        <f>VLOOKUP($B21,Георгиевск!$B$8:$E$115,4,FALSE)</f>
        <v>21739670</v>
      </c>
    </row>
    <row r="22" spans="1:5" ht="15.75">
      <c r="A22" s="28">
        <f>Георгиевск!$A$2</f>
        <v>22800</v>
      </c>
      <c r="B22" s="11">
        <v>12115</v>
      </c>
      <c r="C22" s="11" t="str">
        <f>Георгиевск!$D$4</f>
        <v>01.01.2016 г.</v>
      </c>
      <c r="D22" s="16">
        <f>VLOOKUP($B22,Георгиевск!$B$8:$E$115,3,FALSE)</f>
        <v>0</v>
      </c>
      <c r="E22" s="16">
        <f>VLOOKUP($B22,Георгиевск!$B$8:$E$115,4,FALSE)</f>
        <v>0</v>
      </c>
    </row>
    <row r="23" spans="1:5" ht="15.75">
      <c r="A23" s="28">
        <f>Георгиевск!$A$2</f>
        <v>22800</v>
      </c>
      <c r="B23" s="11">
        <v>12120</v>
      </c>
      <c r="C23" s="11" t="str">
        <f>Георгиевск!$D$4</f>
        <v>01.01.2016 г.</v>
      </c>
      <c r="D23" s="16">
        <f>VLOOKUP($B23,Георгиевск!$B$8:$E$115,3,FALSE)</f>
        <v>64158135.73</v>
      </c>
      <c r="E23" s="16">
        <f>VLOOKUP($B23,Георгиевск!$B$8:$E$115,4,FALSE)</f>
        <v>48130230.67</v>
      </c>
    </row>
    <row r="24" spans="1:5" ht="15.75">
      <c r="A24" s="28">
        <f>Георгиевск!$A$2</f>
        <v>22800</v>
      </c>
      <c r="B24" s="11">
        <v>12121</v>
      </c>
      <c r="C24" s="11" t="str">
        <f>Георгиевск!$D$4</f>
        <v>01.01.2016 г.</v>
      </c>
      <c r="D24" s="16">
        <f>VLOOKUP($B24,Георгиевск!$B$8:$E$115,3,FALSE)</f>
        <v>52218663.97</v>
      </c>
      <c r="E24" s="16">
        <f>VLOOKUP($B24,Георгиевск!$B$8:$E$115,4,FALSE)</f>
        <v>38451385.72</v>
      </c>
    </row>
    <row r="25" spans="1:5" ht="15.75">
      <c r="A25" s="28">
        <f>Георгиевск!$A$2</f>
        <v>22800</v>
      </c>
      <c r="B25" s="11">
        <v>12130</v>
      </c>
      <c r="C25" s="11" t="str">
        <f>Георгиевск!$D$4</f>
        <v>01.01.2016 г.</v>
      </c>
      <c r="D25" s="16">
        <f>VLOOKUP($B25,Георгиевск!$B$8:$E$115,3,FALSE)</f>
        <v>713584125.17</v>
      </c>
      <c r="E25" s="16">
        <f>VLOOKUP($B25,Георгиевск!$B$8:$E$115,4,FALSE)</f>
        <v>712660092.35</v>
      </c>
    </row>
    <row r="26" spans="1:5" ht="15.75">
      <c r="A26" s="28">
        <f>Георгиевск!$A$2</f>
        <v>22800</v>
      </c>
      <c r="B26" s="11">
        <v>12140</v>
      </c>
      <c r="C26" s="11" t="str">
        <f>Георгиевск!$D$4</f>
        <v>01.01.2016 г.</v>
      </c>
      <c r="D26" s="16">
        <f>VLOOKUP($B26,Георгиевск!$B$8:$E$115,3,FALSE)</f>
        <v>1638104.24</v>
      </c>
      <c r="E26" s="16">
        <f>VLOOKUP($B26,Георгиевск!$B$8:$E$115,4,FALSE)</f>
        <v>1552340.44</v>
      </c>
    </row>
    <row r="27" spans="1:5" ht="15.75">
      <c r="A27" s="28">
        <f>Георгиевск!$A$2</f>
        <v>22800</v>
      </c>
      <c r="B27" s="11">
        <v>12141</v>
      </c>
      <c r="C27" s="11" t="str">
        <f>Георгиевск!$D$4</f>
        <v>01.01.2016 г.</v>
      </c>
      <c r="D27" s="16">
        <f>VLOOKUP($B27,Георгиевск!$B$8:$E$115,3,FALSE)</f>
        <v>0</v>
      </c>
      <c r="E27" s="16">
        <f>VLOOKUP($B27,Георгиевск!$B$8:$E$115,4,FALSE)</f>
        <v>0</v>
      </c>
    </row>
    <row r="28" spans="1:5" ht="15.75">
      <c r="A28" s="28">
        <f>Георгиевск!$A$2</f>
        <v>22800</v>
      </c>
      <c r="B28" s="11">
        <v>12200</v>
      </c>
      <c r="C28" s="11" t="str">
        <f>Георгиевск!$D$4</f>
        <v>01.01.2016 г.</v>
      </c>
      <c r="D28" s="16">
        <f>VLOOKUP($B28,Георгиевск!$B$8:$E$115,3,FALSE)</f>
        <v>-4050148.32</v>
      </c>
      <c r="E28" s="16">
        <f>VLOOKUP($B28,Георгиевск!$B$8:$E$115,4,FALSE)</f>
        <v>-4050148.32</v>
      </c>
    </row>
    <row r="29" spans="1:5" ht="15.75">
      <c r="A29" s="28">
        <f>Георгиевск!$A$2</f>
        <v>22800</v>
      </c>
      <c r="B29" s="19">
        <v>21000</v>
      </c>
      <c r="C29" s="11" t="str">
        <f>Георгиевск!$D$4</f>
        <v>01.01.2016 г.</v>
      </c>
      <c r="D29" s="16">
        <f>VLOOKUP($B29,Георгиевск!$B$8:$E$115,3,FALSE)</f>
        <v>851624888.47</v>
      </c>
      <c r="E29" s="16">
        <f>VLOOKUP($B29,Георгиевск!$B$8:$E$115,4,FALSE)</f>
        <v>845475216.94</v>
      </c>
    </row>
    <row r="30" spans="1:5" ht="15.75">
      <c r="A30" s="28">
        <f>Георгиевск!$A$2</f>
        <v>22800</v>
      </c>
      <c r="B30" s="11">
        <v>21100</v>
      </c>
      <c r="C30" s="11" t="str">
        <f>Георгиевск!$D$4</f>
        <v>01.01.2016 г.</v>
      </c>
      <c r="D30" s="16">
        <f>VLOOKUP($B30,Георгиевск!$B$8:$E$115,3,FALSE)</f>
        <v>409297684.64</v>
      </c>
      <c r="E30" s="16">
        <f>VLOOKUP($B30,Георгиевск!$B$8:$E$115,4,FALSE)</f>
        <v>408416540.58</v>
      </c>
    </row>
    <row r="31" spans="1:5" ht="15.75">
      <c r="A31" s="28">
        <f>Георгиевск!$A$2</f>
        <v>22800</v>
      </c>
      <c r="B31" s="11">
        <v>21110</v>
      </c>
      <c r="C31" s="11" t="str">
        <f>Георгиевск!$D$4</f>
        <v>01.01.2016 г.</v>
      </c>
      <c r="D31" s="16">
        <f>VLOOKUP($B31,Георгиевск!$B$8:$E$115,3,FALSE)</f>
        <v>0</v>
      </c>
      <c r="E31" s="16">
        <f>VLOOKUP($B31,Георгиевск!$B$8:$E$115,4,FALSE)</f>
        <v>0</v>
      </c>
    </row>
    <row r="32" spans="1:5" ht="15.75">
      <c r="A32" s="28">
        <f>Георгиевск!$A$2</f>
        <v>22800</v>
      </c>
      <c r="B32" s="11">
        <v>21200</v>
      </c>
      <c r="C32" s="11" t="str">
        <f>Георгиевск!$D$4</f>
        <v>01.01.2016 г.</v>
      </c>
      <c r="D32" s="16">
        <f>VLOOKUP($B32,Георгиевск!$B$8:$E$115,3,FALSE)</f>
        <v>42252706.63</v>
      </c>
      <c r="E32" s="16">
        <f>VLOOKUP($B32,Георгиевск!$B$8:$E$115,4,FALSE)</f>
        <v>39743620.28</v>
      </c>
    </row>
    <row r="33" spans="1:5" ht="15.75">
      <c r="A33" s="28">
        <f>Георгиевск!$A$2</f>
        <v>22800</v>
      </c>
      <c r="B33" s="11">
        <v>21300</v>
      </c>
      <c r="C33" s="11" t="str">
        <f>Георгиевск!$D$4</f>
        <v>01.01.2016 г.</v>
      </c>
      <c r="D33" s="16">
        <f>VLOOKUP($B33,Георгиевск!$B$8:$E$115,3,FALSE)</f>
        <v>400074497.2</v>
      </c>
      <c r="E33" s="16">
        <f>VLOOKUP($B33,Георгиевск!$B$8:$E$115,4,FALSE)</f>
        <v>397315056.08</v>
      </c>
    </row>
    <row r="34" spans="1:5" ht="15.75">
      <c r="A34" s="28">
        <f>Георгиевск!$A$2</f>
        <v>22800</v>
      </c>
      <c r="B34" s="11">
        <v>21310</v>
      </c>
      <c r="C34" s="11" t="str">
        <f>Георгиевск!$D$4</f>
        <v>01.01.2016 г.</v>
      </c>
      <c r="D34" s="16">
        <f>VLOOKUP($B34,Георгиевск!$B$8:$E$115,3,FALSE)</f>
        <v>109977150</v>
      </c>
      <c r="E34" s="16">
        <f>VLOOKUP($B34,Георгиевск!$B$8:$E$115,4,FALSE)</f>
        <v>109967880</v>
      </c>
    </row>
    <row r="35" spans="1:5" ht="15.75">
      <c r="A35" s="28">
        <f>Георгиевск!$A$2</f>
        <v>22800</v>
      </c>
      <c r="B35" s="11">
        <v>21320</v>
      </c>
      <c r="C35" s="11" t="str">
        <f>Георгиевск!$D$4</f>
        <v>01.01.2016 г.</v>
      </c>
      <c r="D35" s="16">
        <f>VLOOKUP($B35,Георгиевск!$B$8:$E$115,3,FALSE)</f>
        <v>94193341.56</v>
      </c>
      <c r="E35" s="16">
        <f>VLOOKUP($B35,Георгиевск!$B$8:$E$115,4,FALSE)</f>
        <v>93315827.88</v>
      </c>
    </row>
    <row r="36" spans="1:5" ht="15.75">
      <c r="A36" s="28">
        <f>Георгиевск!$A$2</f>
        <v>22800</v>
      </c>
      <c r="B36" s="19">
        <v>22000</v>
      </c>
      <c r="C36" s="11" t="str">
        <f>Георгиевск!$D$4</f>
        <v>01.01.2016 г.</v>
      </c>
      <c r="D36" s="16">
        <f>VLOOKUP($B36,Георгиевск!$B$8:$E$115,3,FALSE)</f>
        <v>351870696.08</v>
      </c>
      <c r="E36" s="16">
        <f>VLOOKUP($B36,Георгиевск!$B$8:$E$115,4,FALSE)</f>
        <v>348593918.48</v>
      </c>
    </row>
    <row r="37" spans="1:5" ht="15.75">
      <c r="A37" s="28">
        <f>Георгиевск!$A$2</f>
        <v>22800</v>
      </c>
      <c r="B37" s="11">
        <v>22100</v>
      </c>
      <c r="C37" s="11" t="str">
        <f>Георгиевск!$D$4</f>
        <v>01.01.2016 г.</v>
      </c>
      <c r="D37" s="16">
        <f>VLOOKUP($B37,Георгиевск!$B$8:$E$115,3,FALSE)</f>
        <v>426760</v>
      </c>
      <c r="E37" s="16">
        <f>VLOOKUP($B37,Георгиевск!$B$8:$E$115,4,FALSE)</f>
        <v>426758</v>
      </c>
    </row>
    <row r="38" spans="1:5" ht="15.75">
      <c r="A38" s="28">
        <f>Георгиевск!$A$2</f>
        <v>22800</v>
      </c>
      <c r="B38" s="11">
        <v>22200</v>
      </c>
      <c r="C38" s="11" t="str">
        <f>Георгиевск!$D$4</f>
        <v>01.01.2016 г.</v>
      </c>
      <c r="D38" s="16">
        <f>VLOOKUP($B38,Георгиевск!$B$8:$E$115,3,FALSE)</f>
        <v>59400443.27</v>
      </c>
      <c r="E38" s="16">
        <f>VLOOKUP($B38,Георгиевск!$B$8:$E$115,4,FALSE)</f>
        <v>58695689.14</v>
      </c>
    </row>
    <row r="39" spans="1:5" ht="15.75">
      <c r="A39" s="28">
        <f>Георгиевск!$A$2</f>
        <v>22800</v>
      </c>
      <c r="B39" s="11">
        <v>22210</v>
      </c>
      <c r="C39" s="11" t="str">
        <f>Георгиевск!$D$4</f>
        <v>01.01.2016 г.</v>
      </c>
      <c r="D39" s="16">
        <f>VLOOKUP($B39,Георгиевск!$B$8:$E$115,3,FALSE)</f>
        <v>2320513.9</v>
      </c>
      <c r="E39" s="16">
        <f>VLOOKUP($B39,Георгиевск!$B$8:$E$115,4,FALSE)</f>
        <v>2299409.55</v>
      </c>
    </row>
    <row r="40" spans="1:5" ht="15.75">
      <c r="A40" s="28">
        <f>Георгиевск!$A$2</f>
        <v>22800</v>
      </c>
      <c r="B40" s="11">
        <v>22220</v>
      </c>
      <c r="C40" s="11" t="str">
        <f>Георгиевск!$D$4</f>
        <v>01.01.2016 г.</v>
      </c>
      <c r="D40" s="16">
        <f>VLOOKUP($B40,Георгиевск!$B$8:$E$115,3,FALSE)</f>
        <v>4640886.25</v>
      </c>
      <c r="E40" s="16">
        <f>VLOOKUP($B40,Георгиевск!$B$8:$E$115,4,FALSE)</f>
        <v>4402420.03</v>
      </c>
    </row>
    <row r="41" spans="1:5" ht="15.75">
      <c r="A41" s="28">
        <f>Георгиевск!$A$2</f>
        <v>22800</v>
      </c>
      <c r="B41" s="11">
        <v>22230</v>
      </c>
      <c r="C41" s="11" t="str">
        <f>Георгиевск!$D$4</f>
        <v>01.01.2016 г.</v>
      </c>
      <c r="D41" s="16">
        <f>VLOOKUP($B41,Георгиевск!$B$8:$E$115,3,FALSE)</f>
        <v>367220.35</v>
      </c>
      <c r="E41" s="16">
        <f>VLOOKUP($B41,Георгиевск!$B$8:$E$115,4,FALSE)</f>
        <v>324588.5</v>
      </c>
    </row>
    <row r="42" spans="1:5" ht="15.75">
      <c r="A42" s="28">
        <f>Георгиевск!$A$2</f>
        <v>22800</v>
      </c>
      <c r="B42" s="11">
        <v>22240</v>
      </c>
      <c r="C42" s="11" t="str">
        <f>Георгиевск!$D$4</f>
        <v>01.01.2016 г.</v>
      </c>
      <c r="D42" s="16">
        <f>VLOOKUP($B42,Георгиевск!$B$8:$E$115,3,FALSE)</f>
        <v>0</v>
      </c>
      <c r="E42" s="16">
        <f>VLOOKUP($B42,Георгиевск!$B$8:$E$115,4,FALSE)</f>
        <v>0</v>
      </c>
    </row>
    <row r="43" spans="1:5" ht="15.75">
      <c r="A43" s="28">
        <f>Георгиевск!$A$2</f>
        <v>22800</v>
      </c>
      <c r="B43" s="11">
        <v>22250</v>
      </c>
      <c r="C43" s="11" t="str">
        <f>Георгиевск!$D$4</f>
        <v>01.01.2016 г.</v>
      </c>
      <c r="D43" s="16">
        <f>VLOOKUP($B43,Георгиевск!$B$8:$E$115,3,FALSE)</f>
        <v>52071822.77</v>
      </c>
      <c r="E43" s="16">
        <f>VLOOKUP($B43,Георгиевск!$B$8:$E$115,4,FALSE)</f>
        <v>51669271.06</v>
      </c>
    </row>
    <row r="44" spans="1:5" ht="15.75">
      <c r="A44" s="28">
        <f>Георгиевск!$A$2</f>
        <v>22800</v>
      </c>
      <c r="B44" s="11">
        <v>22300</v>
      </c>
      <c r="C44" s="11" t="str">
        <f>Георгиевск!$D$4</f>
        <v>01.01.2016 г.</v>
      </c>
      <c r="D44" s="16">
        <f>VLOOKUP($B44,Георгиевск!$B$8:$E$115,3,FALSE)</f>
        <v>292043492.81</v>
      </c>
      <c r="E44" s="16">
        <f>VLOOKUP($B44,Георгиевск!$B$8:$E$115,4,FALSE)</f>
        <v>289471471.34000003</v>
      </c>
    </row>
    <row r="45" spans="1:5" ht="15.75">
      <c r="A45" s="28">
        <f>Георгиевск!$A$2</f>
        <v>22800</v>
      </c>
      <c r="B45" s="11">
        <v>22310</v>
      </c>
      <c r="C45" s="11" t="str">
        <f>Георгиевск!$D$4</f>
        <v>01.01.2016 г.</v>
      </c>
      <c r="D45" s="16">
        <f>VLOOKUP($B45,Георгиевск!$B$8:$E$115,3,FALSE)</f>
        <v>63033107.28</v>
      </c>
      <c r="E45" s="16">
        <f>VLOOKUP($B45,Георгиевск!$B$8:$E$115,4,FALSE)</f>
        <v>61417903.65</v>
      </c>
    </row>
    <row r="46" spans="1:5" ht="15.75">
      <c r="A46" s="28">
        <f>Георгиевск!$A$2</f>
        <v>22800</v>
      </c>
      <c r="B46" s="11">
        <v>22320</v>
      </c>
      <c r="C46" s="11" t="str">
        <f>Георгиевск!$D$4</f>
        <v>01.01.2016 г.</v>
      </c>
      <c r="D46" s="16">
        <f>VLOOKUP($B46,Георгиевск!$B$8:$E$115,3,FALSE)</f>
        <v>21249934.34</v>
      </c>
      <c r="E46" s="16">
        <f>VLOOKUP($B46,Георгиевск!$B$8:$E$115,4,FALSE)</f>
        <v>20608229.74</v>
      </c>
    </row>
    <row r="47" spans="1:5" ht="15.75">
      <c r="A47" s="28">
        <f>Георгиевск!$A$2</f>
        <v>22800</v>
      </c>
      <c r="B47" s="11">
        <v>22330</v>
      </c>
      <c r="C47" s="11" t="str">
        <f>Георгиевск!$D$4</f>
        <v>01.01.2016 г.</v>
      </c>
      <c r="D47" s="16">
        <f>VLOOKUP($B47,Георгиевск!$B$8:$E$115,3,FALSE)</f>
        <v>192858625.36</v>
      </c>
      <c r="E47" s="16">
        <f>VLOOKUP($B47,Георгиевск!$B$8:$E$115,4,FALSE)</f>
        <v>192790035.27</v>
      </c>
    </row>
    <row r="48" spans="1:5" ht="15.75">
      <c r="A48" s="28">
        <f>Георгиевск!$A$2</f>
        <v>22800</v>
      </c>
      <c r="B48" s="11">
        <v>22340</v>
      </c>
      <c r="C48" s="11" t="str">
        <f>Георгиевск!$D$4</f>
        <v>01.01.2016 г.</v>
      </c>
      <c r="D48" s="16">
        <f>VLOOKUP($B48,Георгиевск!$B$8:$E$115,3,FALSE)</f>
        <v>4930302</v>
      </c>
      <c r="E48" s="16">
        <f>VLOOKUP($B48,Георгиевск!$B$8:$E$115,4,FALSE)</f>
        <v>4715760.1</v>
      </c>
    </row>
    <row r="49" spans="1:5" ht="15.75">
      <c r="A49" s="28">
        <f>Георгиевск!$A$2</f>
        <v>22800</v>
      </c>
      <c r="B49" s="11">
        <v>22341</v>
      </c>
      <c r="C49" s="11" t="str">
        <f>Георгиевск!$D$4</f>
        <v>01.01.2016 г.</v>
      </c>
      <c r="D49" s="16">
        <f>VLOOKUP($B49,Георгиевск!$B$8:$E$115,3,FALSE)</f>
        <v>0</v>
      </c>
      <c r="E49" s="16">
        <f>VLOOKUP($B49,Георгиевск!$B$8:$E$115,4,FALSE)</f>
        <v>0</v>
      </c>
    </row>
    <row r="50" spans="1:5" ht="15.75">
      <c r="A50" s="28">
        <f>Георгиевск!$A$2</f>
        <v>22800</v>
      </c>
      <c r="B50" s="11">
        <v>22350</v>
      </c>
      <c r="C50" s="11" t="str">
        <f>Георгиевск!$D$4</f>
        <v>01.01.2016 г.</v>
      </c>
      <c r="D50" s="16">
        <f>VLOOKUP($B50,Георгиевск!$B$8:$E$115,3,FALSE)</f>
        <v>9971523.83</v>
      </c>
      <c r="E50" s="16">
        <f>VLOOKUP($B50,Георгиевск!$B$8:$E$115,4,FALSE)</f>
        <v>9939542.58</v>
      </c>
    </row>
    <row r="51" spans="1:5" ht="15.75">
      <c r="A51" s="28">
        <f>Георгиевск!$A$2</f>
        <v>22800</v>
      </c>
      <c r="B51" s="19">
        <v>23000</v>
      </c>
      <c r="C51" s="11" t="str">
        <f>Георгиевск!$D$4</f>
        <v>01.01.2016 г.</v>
      </c>
      <c r="D51" s="16">
        <f>VLOOKUP($B51,Георгиевск!$B$8:$E$115,3,FALSE)</f>
        <v>87220710.54</v>
      </c>
      <c r="E51" s="16">
        <f>VLOOKUP($B51,Георгиевск!$B$8:$E$115,4,FALSE)</f>
        <v>58061949.62</v>
      </c>
    </row>
    <row r="52" spans="1:5" ht="15.75">
      <c r="A52" s="28">
        <f>Георгиевск!$A$2</f>
        <v>22800</v>
      </c>
      <c r="B52" s="11">
        <v>23100</v>
      </c>
      <c r="C52" s="11" t="str">
        <f>Георгиевск!$D$4</f>
        <v>01.01.2016 г.</v>
      </c>
      <c r="D52" s="16">
        <f>VLOOKUP($B52,Георгиевск!$B$8:$E$115,3,FALSE)</f>
        <v>87220710.54</v>
      </c>
      <c r="E52" s="16">
        <f>VLOOKUP($B52,Георгиевск!$B$8:$E$115,4,FALSE)</f>
        <v>58061949.62</v>
      </c>
    </row>
    <row r="53" spans="1:5" ht="15.75">
      <c r="A53" s="28">
        <f>Георгиевск!$A$2</f>
        <v>22800</v>
      </c>
      <c r="B53" s="11">
        <v>23110</v>
      </c>
      <c r="C53" s="11" t="str">
        <f>Георгиевск!$D$4</f>
        <v>01.01.2016 г.</v>
      </c>
      <c r="D53" s="16">
        <f>VLOOKUP($B53,Георгиевск!$B$8:$E$115,3,FALSE)</f>
        <v>0</v>
      </c>
      <c r="E53" s="16">
        <f>VLOOKUP($B53,Георгиевск!$B$8:$E$115,4,FALSE)</f>
        <v>0</v>
      </c>
    </row>
    <row r="54" spans="1:5" ht="15.75">
      <c r="A54" s="28">
        <f>Георгиевск!$A$2</f>
        <v>22800</v>
      </c>
      <c r="B54" s="11">
        <v>23200</v>
      </c>
      <c r="C54" s="11" t="str">
        <f>Георгиевск!$D$4</f>
        <v>01.01.2016 г.</v>
      </c>
      <c r="D54" s="16">
        <f>VLOOKUP($B54,Георгиевск!$B$8:$E$115,3,FALSE)</f>
        <v>0</v>
      </c>
      <c r="E54" s="16">
        <f>VLOOKUP($B54,Георгиевск!$B$8:$E$115,4,FALSE)</f>
        <v>0</v>
      </c>
    </row>
    <row r="55" spans="1:5" ht="15.75">
      <c r="A55" s="28">
        <f>Георгиевск!$A$2</f>
        <v>22800</v>
      </c>
      <c r="B55" s="11">
        <v>23300</v>
      </c>
      <c r="C55" s="11" t="str">
        <f>Георгиевск!$D$4</f>
        <v>01.01.2016 г.</v>
      </c>
      <c r="D55" s="16">
        <f>VLOOKUP($B55,Георгиевск!$B$8:$E$115,3,FALSE)</f>
        <v>0</v>
      </c>
      <c r="E55" s="16">
        <f>VLOOKUP($B55,Георгиевск!$B$8:$E$115,4,FALSE)</f>
        <v>0</v>
      </c>
    </row>
    <row r="56" spans="1:5" ht="15.75">
      <c r="A56" s="28">
        <f>Георгиевск!$A$2</f>
        <v>22800</v>
      </c>
      <c r="B56" s="11">
        <v>24000</v>
      </c>
      <c r="C56" s="11" t="str">
        <f>Георгиевск!$D$4</f>
        <v>01.01.2016 г.</v>
      </c>
      <c r="D56" s="16">
        <f>VLOOKUP($B56,Георгиевск!$B$8:$E$115,3,FALSE)</f>
        <v>1290716295.0900002</v>
      </c>
      <c r="E56" s="16">
        <f>VLOOKUP($B56,Георгиевск!$B$8:$E$115,4,FALSE)</f>
        <v>1252131085.04</v>
      </c>
    </row>
    <row r="57" spans="1:5" ht="15.75">
      <c r="A57" s="28">
        <f>Георгиевск!$A$2</f>
        <v>22800</v>
      </c>
      <c r="B57" s="11">
        <v>25000</v>
      </c>
      <c r="C57" s="11" t="str">
        <f>Георгиевск!$D$4</f>
        <v>01.01.2016 г.</v>
      </c>
      <c r="D57" s="16">
        <f>VLOOKUP($B57,Георгиевск!$B$8:$E$115,3,FALSE)</f>
        <v>-30626568.27</v>
      </c>
      <c r="E57" s="16">
        <f>VLOOKUP($B57,Георгиевск!$B$8:$E$115,4,FALSE)</f>
        <v>-5941065.53</v>
      </c>
    </row>
    <row r="58" spans="1:5" ht="15.75">
      <c r="A58" s="28">
        <f>Георгиевск!$A$2</f>
        <v>22800</v>
      </c>
      <c r="B58" s="11">
        <v>30100</v>
      </c>
      <c r="C58" s="11" t="str">
        <f>Георгиевск!$D$4</f>
        <v>01.01.2016 г.</v>
      </c>
      <c r="D58" s="16">
        <f>VLOOKUP($B58,Георгиевск!$B$8:$E$115,3,FALSE)</f>
        <v>80206162.79</v>
      </c>
      <c r="E58" s="16">
        <f>VLOOKUP($B58,Георгиевск!$B$8:$E$115,4,FALSE)</f>
        <v>79323040.22</v>
      </c>
    </row>
    <row r="59" spans="1:5" ht="15.75">
      <c r="A59" s="28">
        <f>Георгиевск!$A$2</f>
        <v>22800</v>
      </c>
      <c r="B59" s="11">
        <v>30200</v>
      </c>
      <c r="C59" s="11" t="str">
        <f>Георгиевск!$D$4</f>
        <v>01.01.2016 г.</v>
      </c>
      <c r="D59" s="16">
        <f>VLOOKUP($B59,Георгиевск!$B$8:$E$115,3,FALSE)</f>
        <v>0</v>
      </c>
      <c r="E59" s="16">
        <f>VLOOKUP($B59,Георгиевск!$B$8:$E$115,4,FALSE)</f>
        <v>0</v>
      </c>
    </row>
    <row r="60" spans="1:5" ht="15.75">
      <c r="A60" s="28">
        <f>Георгиевск!$A$2</f>
        <v>22800</v>
      </c>
      <c r="B60" s="11">
        <v>30300</v>
      </c>
      <c r="C60" s="11" t="str">
        <f>Георгиевск!$D$4</f>
        <v>01.01.2016 г.</v>
      </c>
      <c r="D60" s="16">
        <f>VLOOKUP($B60,Георгиевск!$B$8:$E$115,3,FALSE)</f>
        <v>10172166.37</v>
      </c>
      <c r="E60" s="16">
        <f>VLOOKUP($B60,Георгиевск!$B$8:$E$115,4,FALSE)</f>
        <v>10141982.29</v>
      </c>
    </row>
    <row r="61" spans="1:5" ht="15.75">
      <c r="A61" s="28">
        <f>Георгиевск!$A$2</f>
        <v>22800</v>
      </c>
      <c r="B61" s="11">
        <v>30400</v>
      </c>
      <c r="C61" s="11" t="str">
        <f>Георгиевск!$D$4</f>
        <v>01.01.2016 г.</v>
      </c>
      <c r="D61" s="16">
        <f>VLOOKUP($B61,Георгиевск!$B$8:$E$115,3,FALSE)</f>
        <v>30872210</v>
      </c>
      <c r="E61" s="16">
        <f>VLOOKUP($B61,Георгиевск!$B$8:$E$115,4,FALSE)</f>
        <v>30517042.87</v>
      </c>
    </row>
    <row r="62" spans="1:5" ht="15.75">
      <c r="A62" s="28">
        <f>Георгиевск!$A$2</f>
        <v>22800</v>
      </c>
      <c r="B62" s="11">
        <v>30500</v>
      </c>
      <c r="C62" s="11" t="str">
        <f>Георгиевск!$D$4</f>
        <v>01.01.2016 г.</v>
      </c>
      <c r="D62" s="16">
        <f>VLOOKUP($B62,Георгиевск!$B$8:$E$115,3,FALSE)</f>
        <v>120569919.28</v>
      </c>
      <c r="E62" s="16">
        <f>VLOOKUP($B62,Георгиевск!$B$8:$E$115,4,FALSE)</f>
        <v>90163397.91</v>
      </c>
    </row>
    <row r="63" spans="1:5" ht="15.75">
      <c r="A63" s="28">
        <f>Георгиевск!$A$2</f>
        <v>22800</v>
      </c>
      <c r="B63" s="11">
        <v>30600</v>
      </c>
      <c r="C63" s="11" t="str">
        <f>Георгиевск!$D$4</f>
        <v>01.01.2016 г.</v>
      </c>
      <c r="D63" s="16">
        <f>VLOOKUP($B63,Георгиевск!$B$8:$E$115,3,FALSE)</f>
        <v>0</v>
      </c>
      <c r="E63" s="16">
        <f>VLOOKUP($B63,Георгиевск!$B$8:$E$115,4,FALSE)</f>
        <v>0</v>
      </c>
    </row>
    <row r="64" spans="1:5" ht="15.75">
      <c r="A64" s="28">
        <f>Георгиевск!$A$2</f>
        <v>22800</v>
      </c>
      <c r="B64" s="11">
        <v>30700</v>
      </c>
      <c r="C64" s="11" t="str">
        <f>Георгиевск!$D$4</f>
        <v>01.01.2016 г.</v>
      </c>
      <c r="D64" s="16">
        <f>VLOOKUP($B64,Георгиевск!$B$8:$E$115,3,FALSE)</f>
        <v>591054666.97</v>
      </c>
      <c r="E64" s="16">
        <f>VLOOKUP($B64,Георгиевск!$B$8:$E$115,4,FALSE)</f>
        <v>587209915.77</v>
      </c>
    </row>
    <row r="65" spans="1:5" ht="15.75">
      <c r="A65" s="28">
        <f>Георгиевск!$A$2</f>
        <v>22800</v>
      </c>
      <c r="B65" s="11">
        <v>30800</v>
      </c>
      <c r="C65" s="11" t="str">
        <f>Георгиевск!$D$4</f>
        <v>01.01.2016 г.</v>
      </c>
      <c r="D65" s="16">
        <f>VLOOKUP($B65,Георгиевск!$B$8:$E$115,3,FALSE)</f>
        <v>36419568.91</v>
      </c>
      <c r="E65" s="16">
        <f>VLOOKUP($B65,Георгиевск!$B$8:$E$115,4,FALSE)</f>
        <v>36391791.46</v>
      </c>
    </row>
    <row r="66" spans="1:5" ht="15.75">
      <c r="A66" s="28">
        <f>Георгиевск!$A$2</f>
        <v>22800</v>
      </c>
      <c r="B66" s="11">
        <v>30900</v>
      </c>
      <c r="C66" s="11" t="str">
        <f>Георгиевск!$D$4</f>
        <v>01.01.2016 г.</v>
      </c>
      <c r="D66" s="16">
        <f>VLOOKUP($B66,Георгиевск!$B$8:$E$115,3,FALSE)</f>
        <v>0</v>
      </c>
      <c r="E66" s="16">
        <f>VLOOKUP($B66,Георгиевск!$B$8:$E$115,4,FALSE)</f>
        <v>0</v>
      </c>
    </row>
    <row r="67" spans="1:5" ht="15.75">
      <c r="A67" s="28">
        <f>Георгиевск!$A$2</f>
        <v>22800</v>
      </c>
      <c r="B67" s="11">
        <v>31000</v>
      </c>
      <c r="C67" s="11" t="str">
        <f>Георгиевск!$D$4</f>
        <v>01.01.2016 г.</v>
      </c>
      <c r="D67" s="16">
        <f>VLOOKUP($B67,Георгиевск!$B$8:$E$115,3,FALSE)</f>
        <v>419764840.77</v>
      </c>
      <c r="E67" s="16">
        <f>VLOOKUP($B67,Георгиевск!$B$8:$E$115,4,FALSE)</f>
        <v>416727156.52</v>
      </c>
    </row>
    <row r="68" spans="1:5" ht="15.75">
      <c r="A68" s="28">
        <f>Георгиевск!$A$2</f>
        <v>22800</v>
      </c>
      <c r="B68" s="11">
        <v>31100</v>
      </c>
      <c r="C68" s="11" t="str">
        <f>Георгиевск!$D$4</f>
        <v>01.01.2016 г.</v>
      </c>
      <c r="D68" s="16">
        <f>VLOOKUP($B68,Георгиевск!$B$8:$E$115,3,FALSE)</f>
        <v>1230000</v>
      </c>
      <c r="E68" s="16">
        <f>VLOOKUP($B68,Георгиевск!$B$8:$E$115,4,FALSE)</f>
        <v>1230000</v>
      </c>
    </row>
    <row r="69" spans="1:5" ht="15.75">
      <c r="A69" s="28">
        <f>Георгиевск!$A$2</f>
        <v>22800</v>
      </c>
      <c r="B69" s="11">
        <v>31200</v>
      </c>
      <c r="C69" s="11" t="str">
        <f>Георгиевск!$D$4</f>
        <v>01.01.2016 г.</v>
      </c>
      <c r="D69" s="16">
        <f>VLOOKUP($B69,Георгиевск!$B$8:$E$115,3,FALSE)</f>
        <v>0</v>
      </c>
      <c r="E69" s="16">
        <f>VLOOKUP($B69,Георгиевск!$B$8:$E$115,4,FALSE)</f>
        <v>0</v>
      </c>
    </row>
    <row r="70" spans="1:5" ht="15.75">
      <c r="A70" s="28">
        <f>Георгиевск!$A$2</f>
        <v>22800</v>
      </c>
      <c r="B70" s="11">
        <v>31300</v>
      </c>
      <c r="C70" s="11" t="str">
        <f>Георгиевск!$D$4</f>
        <v>01.01.2016 г.</v>
      </c>
      <c r="D70" s="16">
        <f>VLOOKUP($B70,Георгиевск!$B$8:$E$115,3,FALSE)</f>
        <v>426760</v>
      </c>
      <c r="E70" s="16">
        <f>VLOOKUP($B70,Георгиевск!$B$8:$E$115,4,FALSE)</f>
        <v>426758</v>
      </c>
    </row>
    <row r="71" spans="1:5" ht="15.75">
      <c r="A71" s="28">
        <f>Георгиевск!$A$2</f>
        <v>22800</v>
      </c>
      <c r="B71" s="11">
        <v>31400</v>
      </c>
      <c r="C71" s="11" t="str">
        <f>Георгиевск!$D$4</f>
        <v>01.01.2016 г.</v>
      </c>
      <c r="D71" s="16">
        <f>VLOOKUP($B71,Георгиевск!$B$8:$E$115,3,FALSE)</f>
        <v>0</v>
      </c>
      <c r="E71" s="16">
        <f>VLOOKUP($B71,Георгиевск!$B$8:$E$115,4,FALSE)</f>
        <v>0</v>
      </c>
    </row>
    <row r="72" spans="1:5" ht="15.75">
      <c r="A72" s="28">
        <f>Георгиевск!$A$2</f>
        <v>22800</v>
      </c>
      <c r="B72" s="11">
        <v>40000</v>
      </c>
      <c r="C72" s="11" t="str">
        <f>Георгиевск!$D$4</f>
        <v>01.01.2016 г.</v>
      </c>
      <c r="D72" s="16">
        <f>VLOOKUP($B72,Георгиевск!$B$8:$E$115,3,FALSE)</f>
        <v>30626568.27</v>
      </c>
      <c r="E72" s="16">
        <f>VLOOKUP($B72,Георгиевск!$B$8:$E$115,4,FALSE)</f>
        <v>5941065.529999999</v>
      </c>
    </row>
    <row r="73" spans="1:5" ht="15.75">
      <c r="A73" s="28">
        <f>Георгиевск!$A$2</f>
        <v>22800</v>
      </c>
      <c r="B73" s="11">
        <v>41000</v>
      </c>
      <c r="C73" s="11" t="str">
        <f>Георгиевск!$D$4</f>
        <v>01.01.2016 г.</v>
      </c>
      <c r="D73" s="16">
        <f>VLOOKUP($B73,Георгиевск!$B$8:$E$115,3,FALSE)</f>
        <v>0</v>
      </c>
      <c r="E73" s="16">
        <f>VLOOKUP($B73,Георгиевск!$B$8:$E$115,4,FALSE)</f>
        <v>0</v>
      </c>
    </row>
    <row r="74" spans="1:5" ht="15.75">
      <c r="A74" s="28">
        <f>Георгиевск!$A$2</f>
        <v>22800</v>
      </c>
      <c r="B74" s="11">
        <v>42000</v>
      </c>
      <c r="C74" s="11" t="str">
        <f>Георгиевск!$D$4</f>
        <v>01.01.2016 г.</v>
      </c>
      <c r="D74" s="16">
        <f>VLOOKUP($B74,Георгиевск!$B$8:$E$115,3,FALSE)</f>
        <v>-7833000</v>
      </c>
      <c r="E74" s="16">
        <f>VLOOKUP($B74,Георгиевск!$B$8:$E$115,4,FALSE)</f>
        <v>-7833000</v>
      </c>
    </row>
    <row r="75" spans="1:5" ht="15.75">
      <c r="A75" s="28">
        <f>Георгиевск!$A$2</f>
        <v>22800</v>
      </c>
      <c r="B75" s="11">
        <v>42100</v>
      </c>
      <c r="C75" s="11" t="str">
        <f>Георгиевск!$D$4</f>
        <v>01.01.2016 г.</v>
      </c>
      <c r="D75" s="16">
        <f>VLOOKUP($B75,Георгиевск!$B$8:$E$115,3,FALSE)</f>
        <v>0</v>
      </c>
      <c r="E75" s="16">
        <f>VLOOKUP($B75,Георгиевск!$B$8:$E$115,4,FALSE)</f>
        <v>0</v>
      </c>
    </row>
    <row r="76" spans="1:5" ht="15.75">
      <c r="A76" s="28">
        <f>Георгиевск!$A$2</f>
        <v>22800</v>
      </c>
      <c r="B76" s="11">
        <v>42200</v>
      </c>
      <c r="C76" s="11" t="str">
        <f>Георгиевск!$D$4</f>
        <v>01.01.2016 г.</v>
      </c>
      <c r="D76" s="16">
        <f>VLOOKUP($B76,Георгиевск!$B$8:$E$115,3,FALSE)</f>
        <v>-7833000</v>
      </c>
      <c r="E76" s="16">
        <f>VLOOKUP($B76,Георгиевск!$B$8:$E$115,4,FALSE)</f>
        <v>-7833000</v>
      </c>
    </row>
    <row r="77" spans="1:5" ht="15.75">
      <c r="A77" s="28">
        <f>Георгиевск!$A$2</f>
        <v>22800</v>
      </c>
      <c r="B77" s="11">
        <v>43000</v>
      </c>
      <c r="C77" s="11" t="str">
        <f>Георгиевск!$D$4</f>
        <v>01.01.2016 г.</v>
      </c>
      <c r="D77" s="16">
        <f>VLOOKUP($B77,Георгиевск!$B$8:$E$115,3,FALSE)</f>
        <v>14211193.41</v>
      </c>
      <c r="E77" s="16">
        <f>VLOOKUP($B77,Георгиевск!$B$8:$E$115,4,FALSE)</f>
        <v>0</v>
      </c>
    </row>
    <row r="78" spans="1:5" ht="15.75">
      <c r="A78" s="28">
        <f>Георгиевск!$A$2</f>
        <v>22800</v>
      </c>
      <c r="B78" s="11">
        <v>43100</v>
      </c>
      <c r="C78" s="11" t="str">
        <f>Георгиевск!$D$4</f>
        <v>01.01.2016 г.</v>
      </c>
      <c r="D78" s="16">
        <f>VLOOKUP($B78,Георгиевск!$B$8:$E$115,3,FALSE)</f>
        <v>14211193.41</v>
      </c>
      <c r="E78" s="16">
        <f>VLOOKUP($B78,Георгиевск!$B$8:$E$115,4,FALSE)</f>
        <v>0</v>
      </c>
    </row>
    <row r="79" spans="1:5" ht="15.75">
      <c r="A79" s="28">
        <f>Георгиевск!$A$2</f>
        <v>22800</v>
      </c>
      <c r="B79" s="11">
        <v>43200</v>
      </c>
      <c r="C79" s="11" t="str">
        <f>Георгиевск!$D$4</f>
        <v>01.01.2016 г.</v>
      </c>
      <c r="D79" s="16">
        <f>VLOOKUP($B79,Георгиевск!$B$8:$E$115,3,FALSE)</f>
        <v>0</v>
      </c>
      <c r="E79" s="16">
        <f>VLOOKUP($B79,Георгиевск!$B$8:$E$115,4,FALSE)</f>
        <v>0</v>
      </c>
    </row>
    <row r="80" spans="1:5" ht="15.75">
      <c r="A80" s="28">
        <f>Георгиевск!$A$2</f>
        <v>22800</v>
      </c>
      <c r="B80" s="11">
        <v>44000</v>
      </c>
      <c r="C80" s="11" t="str">
        <f>Георгиевск!$D$4</f>
        <v>01.01.2016 г.</v>
      </c>
      <c r="D80" s="16">
        <f>VLOOKUP($B80,Георгиевск!$B$8:$E$115,3,FALSE)</f>
        <v>0</v>
      </c>
      <c r="E80" s="16">
        <f>VLOOKUP($B80,Георгиевск!$B$8:$E$115,4,FALSE)</f>
        <v>0</v>
      </c>
    </row>
    <row r="81" spans="1:5" ht="15.75">
      <c r="A81" s="35">
        <f>Георгиевск!$A$2</f>
        <v>22800</v>
      </c>
      <c r="B81" s="36">
        <v>49000</v>
      </c>
      <c r="C81" s="36" t="str">
        <f>Георгиевск!$D$4</f>
        <v>01.01.2016 г.</v>
      </c>
      <c r="D81" s="37">
        <f>VLOOKUP($B81,Георгиевск!$B$8:$E$115,3,FALSE)</f>
        <v>0</v>
      </c>
      <c r="E81" s="37">
        <f>VLOOKUP($B81,Георгиевск!$B$8:$E$115,4,FALSE)</f>
        <v>0</v>
      </c>
    </row>
    <row r="82" spans="1:5" ht="15.75">
      <c r="A82" s="28">
        <f>Георгиевск!$A$2</f>
        <v>22800</v>
      </c>
      <c r="B82" s="11">
        <v>45000</v>
      </c>
      <c r="C82" s="11" t="str">
        <f>Георгиевск!$D$4</f>
        <v>01.01.2016 г.</v>
      </c>
      <c r="D82" s="16">
        <f>VLOOKUP($B82,Георгиевск!$B$8:$E$115,3,FALSE)</f>
        <v>0</v>
      </c>
      <c r="E82" s="16">
        <f>VLOOKUP($B82,Георгиевск!$B$8:$E$115,4,FALSE)</f>
        <v>0</v>
      </c>
    </row>
    <row r="83" spans="1:5" ht="15.75">
      <c r="A83" s="28">
        <f>Георгиевск!$A$2</f>
        <v>22800</v>
      </c>
      <c r="B83" s="11">
        <v>46000</v>
      </c>
      <c r="C83" s="11" t="str">
        <f>Георгиевск!$D$4</f>
        <v>01.01.2016 г.</v>
      </c>
      <c r="D83" s="16">
        <f>VLOOKUP($B83,Георгиевск!$B$8:$E$115,3,FALSE)</f>
        <v>0</v>
      </c>
      <c r="E83" s="16">
        <f>VLOOKUP($B83,Георгиевск!$B$8:$E$115,4,FALSE)</f>
        <v>0</v>
      </c>
    </row>
    <row r="84" spans="1:5" ht="15.75">
      <c r="A84" s="28">
        <f>Георгиевск!$A$2</f>
        <v>22800</v>
      </c>
      <c r="B84" s="11">
        <v>47000</v>
      </c>
      <c r="C84" s="11" t="str">
        <f>Георгиевск!$D$4</f>
        <v>01.01.2016 г.</v>
      </c>
      <c r="D84" s="16">
        <f>VLOOKUP($B84,Георгиевск!$B$8:$E$115,3,FALSE)</f>
        <v>24248374.86</v>
      </c>
      <c r="E84" s="16">
        <f>VLOOKUP($B84,Георгиевск!$B$8:$E$115,4,FALSE)</f>
        <v>13774065.53</v>
      </c>
    </row>
    <row r="85" spans="1:5" ht="15.75">
      <c r="A85" s="28">
        <f>Георгиевск!$A$2</f>
        <v>22800</v>
      </c>
      <c r="B85" s="11">
        <v>48000</v>
      </c>
      <c r="C85" s="11" t="str">
        <f>Георгиевск!$D$4</f>
        <v>01.01.2016 г.</v>
      </c>
      <c r="D85" s="16">
        <f>VLOOKUP($B85,Георгиевск!$B$8:$E$115,3,FALSE)</f>
        <v>0</v>
      </c>
      <c r="E85" s="16">
        <f>VLOOKUP($B85,Георгиевск!$B$8:$E$115,4,FALSE)</f>
        <v>29293320.73</v>
      </c>
    </row>
    <row r="86" spans="1:5" ht="15.75">
      <c r="A86" s="28">
        <f>Георгиевск!$A$2</f>
        <v>22800</v>
      </c>
      <c r="B86" s="11">
        <v>48100</v>
      </c>
      <c r="C86" s="11" t="str">
        <f>Георгиевск!$D$4</f>
        <v>01.01.2016 г.</v>
      </c>
      <c r="D86" s="16">
        <f>VLOOKUP($B86,Георгиевск!$B$8:$E$115,3,FALSE)</f>
        <v>0</v>
      </c>
      <c r="E86" s="16">
        <f>VLOOKUP($B86,Георгиевск!$B$8:$E$115,4,FALSE)</f>
        <v>864975.21</v>
      </c>
    </row>
    <row r="87" spans="1:5" ht="15.75">
      <c r="A87" s="28">
        <f>Георгиевск!$A$2</f>
        <v>22800</v>
      </c>
      <c r="B87" s="11">
        <v>48200</v>
      </c>
      <c r="C87" s="11" t="str">
        <f>Георгиевск!$D$4</f>
        <v>01.01.2016 г.</v>
      </c>
      <c r="D87" s="16">
        <f>VLOOKUP($B87,Георгиевск!$B$8:$E$115,3,FALSE)</f>
        <v>0</v>
      </c>
      <c r="E87" s="16">
        <f>VLOOKUP($B87,Георгиевск!$B$8:$E$115,4,FALSE)</f>
        <v>10417164.85</v>
      </c>
    </row>
    <row r="88" spans="1:5" ht="15.75">
      <c r="A88" s="28">
        <f>Георгиевск!$A$2</f>
        <v>22800</v>
      </c>
      <c r="B88" s="11">
        <v>48300</v>
      </c>
      <c r="C88" s="11" t="str">
        <f>Георгиевск!$D$4</f>
        <v>01.01.2016 г.</v>
      </c>
      <c r="D88" s="16">
        <f>VLOOKUP($B88,Георгиевск!$B$8:$E$115,3,FALSE)</f>
        <v>0</v>
      </c>
      <c r="E88" s="16">
        <f>VLOOKUP($B88,Георгиевск!$B$8:$E$115,4,FALSE)</f>
        <v>18011180.67</v>
      </c>
    </row>
    <row r="89" spans="1:5" ht="15.75">
      <c r="A89" s="28">
        <f>Георгиевск!$A$2</f>
        <v>22800</v>
      </c>
      <c r="B89" s="11">
        <v>50000</v>
      </c>
      <c r="C89" s="11" t="str">
        <f>Георгиевск!$D$4</f>
        <v>01.01.2016 г.</v>
      </c>
      <c r="D89" s="16">
        <f>VLOOKUP($B89,Георгиевск!$B$8:$E$115,3,FALSE)</f>
        <v>0</v>
      </c>
      <c r="E89" s="16">
        <f>VLOOKUP($B89,Георгиевск!$B$8:$E$115,4,FALSE)</f>
        <v>0</v>
      </c>
    </row>
    <row r="90" spans="1:5" ht="15.75">
      <c r="A90" s="28">
        <f>Георгиевск!$A$2</f>
        <v>22800</v>
      </c>
      <c r="B90" s="11">
        <v>51000</v>
      </c>
      <c r="C90" s="11" t="str">
        <f>Георгиевск!$D$4</f>
        <v>01.01.2016 г.</v>
      </c>
      <c r="D90" s="16">
        <f>VLOOKUP($B90,Георгиевск!$B$8:$E$115,3,FALSE)</f>
        <v>0</v>
      </c>
      <c r="E90" s="16">
        <f>VLOOKUP($B90,Георгиевск!$B$8:$E$115,4,FALSE)</f>
        <v>0</v>
      </c>
    </row>
    <row r="91" spans="1:5" ht="15.75">
      <c r="A91" s="28">
        <f>Георгиевск!$A$2</f>
        <v>22800</v>
      </c>
      <c r="B91" s="11">
        <v>52000</v>
      </c>
      <c r="C91" s="11" t="str">
        <f>Георгиевск!$D$4</f>
        <v>01.01.2016 г.</v>
      </c>
      <c r="D91" s="16">
        <f>VLOOKUP($B91,Георгиевск!$B$8:$E$115,3,FALSE)</f>
        <v>0</v>
      </c>
      <c r="E91" s="16">
        <f>VLOOKUP($B91,Георгиевск!$B$8:$E$115,4,FALSE)</f>
        <v>0</v>
      </c>
    </row>
    <row r="92" spans="1:5" ht="15.75">
      <c r="A92" s="28">
        <f>Георгиевск!$A$2</f>
        <v>22800</v>
      </c>
      <c r="B92" s="11">
        <v>53000</v>
      </c>
      <c r="C92" s="11" t="str">
        <f>Георгиевск!$D$4</f>
        <v>01.01.2016 г.</v>
      </c>
      <c r="D92" s="16">
        <f>VLOOKUP($B92,Георгиевск!$B$8:$E$115,3,FALSE)</f>
        <v>0</v>
      </c>
      <c r="E92" s="16">
        <f>VLOOKUP($B92,Георгиевск!$B$8:$E$115,4,FALSE)</f>
        <v>0</v>
      </c>
    </row>
    <row r="93" spans="1:5" ht="15.75">
      <c r="A93" s="28">
        <f>Георгиевск!$A$2</f>
        <v>22800</v>
      </c>
      <c r="B93" s="11">
        <v>54000</v>
      </c>
      <c r="C93" s="11" t="str">
        <f>Георгиевск!$D$4</f>
        <v>01.01.2016 г.</v>
      </c>
      <c r="D93" s="16">
        <f>VLOOKUP($B93,Георгиевск!$B$8:$E$115,3,FALSE)</f>
        <v>0</v>
      </c>
      <c r="E93" s="16">
        <f>VLOOKUP($B93,Георгиевск!$B$8:$E$115,4,FALSE)</f>
        <v>0</v>
      </c>
    </row>
    <row r="94" spans="1:5" ht="15.75">
      <c r="A94" s="28">
        <f>Георгиевск!$A$2</f>
        <v>22800</v>
      </c>
      <c r="B94" s="11">
        <v>55000</v>
      </c>
      <c r="C94" s="11" t="str">
        <f>Георгиевск!$D$4</f>
        <v>01.01.2016 г.</v>
      </c>
      <c r="D94" s="16">
        <f>VLOOKUP($B94,Георгиевск!$B$8:$E$115,3,FALSE)</f>
        <v>0</v>
      </c>
      <c r="E94" s="16">
        <f>VLOOKUP($B94,Георгиевск!$B$8:$E$115,4,FALSE)</f>
        <v>0</v>
      </c>
    </row>
    <row r="95" spans="1:5" ht="15.75">
      <c r="A95" s="28">
        <f>Георгиевск!$A$2</f>
        <v>22800</v>
      </c>
      <c r="B95" s="11">
        <v>61000</v>
      </c>
      <c r="C95" s="11" t="str">
        <f>Георгиевск!$D$4</f>
        <v>01.01.2016 г.</v>
      </c>
      <c r="D95" s="16">
        <f>VLOOKUP($B95,Георгиевск!$B$8:$E$115,3,FALSE)</f>
        <v>187</v>
      </c>
      <c r="E95" s="16">
        <f>VLOOKUP($B95,Георгиевск!$B$8:$E$115,4,FALSE)</f>
        <v>160</v>
      </c>
    </row>
    <row r="96" spans="1:5" ht="15.75">
      <c r="A96" s="28">
        <f>Георгиевск!$A$2</f>
        <v>22800</v>
      </c>
      <c r="B96" s="11">
        <v>62000</v>
      </c>
      <c r="C96" s="11" t="str">
        <f>Георгиевск!$D$4</f>
        <v>01.01.2016 г.</v>
      </c>
      <c r="D96" s="16">
        <f>VLOOKUP($B96,Георгиевск!$B$8:$E$115,3,FALSE)</f>
        <v>0</v>
      </c>
      <c r="E96" s="16">
        <f>VLOOKUP($B96,Георгиевск!$B$8:$E$115,4,FALSE)</f>
        <v>6667000</v>
      </c>
    </row>
    <row r="97" spans="1:5" ht="15.75">
      <c r="A97" s="28">
        <f>Георгиевск!$A$2</f>
        <v>22800</v>
      </c>
      <c r="B97" s="11">
        <v>63000</v>
      </c>
      <c r="C97" s="11" t="str">
        <f>Георгиевск!$D$4</f>
        <v>01.01.2016 г.</v>
      </c>
      <c r="D97" s="16">
        <f>VLOOKUP($B97,Георгиевск!$B$8:$E$115,3,FALSE)</f>
        <v>28711210</v>
      </c>
      <c r="E97" s="16">
        <f>VLOOKUP($B97,Георгиевск!$B$8:$E$115,4,FALSE)</f>
        <v>0</v>
      </c>
    </row>
    <row r="98" spans="1:5" ht="15.75">
      <c r="A98" s="28">
        <f>Георгиевск!$A$2</f>
        <v>22800</v>
      </c>
      <c r="B98" s="11">
        <v>64000</v>
      </c>
      <c r="C98" s="11" t="str">
        <f>Георгиевск!$D$4</f>
        <v>01.01.2016 г.</v>
      </c>
      <c r="D98" s="16">
        <f>VLOOKUP($B98,Георгиевск!$B$8:$E$115,3,FALSE)</f>
        <v>20878210</v>
      </c>
      <c r="E98" s="16">
        <f>VLOOKUP($B98,Георгиевск!$B$8:$E$115,4,FALSE)</f>
        <v>0</v>
      </c>
    </row>
    <row r="99" spans="1:5" ht="15.75">
      <c r="A99" s="28">
        <f>Георгиевск!$A$2</f>
        <v>22800</v>
      </c>
      <c r="B99" s="11">
        <v>64100</v>
      </c>
      <c r="C99" s="11" t="str">
        <f>Георгиевск!$D$4</f>
        <v>01.01.2016 г.</v>
      </c>
      <c r="D99" s="16">
        <f>VLOOKUP($B99,Георгиевск!$B$8:$E$115,3,FALSE)</f>
        <v>0</v>
      </c>
      <c r="E99" s="16">
        <f>VLOOKUP($B99,Георгиевск!$B$8:$E$115,4,FALSE)</f>
        <v>0</v>
      </c>
    </row>
    <row r="100" spans="1:5" ht="15.75">
      <c r="A100" s="28">
        <f>Георгиевск!$A$2</f>
        <v>22800</v>
      </c>
      <c r="B100" s="11">
        <v>65000</v>
      </c>
      <c r="C100" s="11" t="str">
        <f>Георгиевск!$D$4</f>
        <v>01.01.2016 г.</v>
      </c>
      <c r="D100" s="16">
        <f>VLOOKUP($B100,Георгиевск!$B$8:$E$115,3,FALSE)</f>
        <v>713584125.17</v>
      </c>
      <c r="E100" s="16">
        <f>VLOOKUP($B100,Георгиевск!$B$8:$E$115,4,FALSE)</f>
        <v>712533175.64</v>
      </c>
    </row>
    <row r="101" spans="1:5" ht="15.75">
      <c r="A101" s="28">
        <f>Георгиевск!$A$2</f>
        <v>22800</v>
      </c>
      <c r="B101" s="11">
        <v>66000</v>
      </c>
      <c r="C101" s="11" t="str">
        <f>Георгиевск!$D$4</f>
        <v>01.01.2016 г.</v>
      </c>
      <c r="D101" s="16">
        <f>VLOOKUP($B101,Георгиевск!$B$8:$E$115,3,FALSE)</f>
        <v>85626623.05</v>
      </c>
      <c r="E101" s="16">
        <f>VLOOKUP($B101,Георгиевск!$B$8:$E$115,4,FALSE)</f>
        <v>84880513.32</v>
      </c>
    </row>
    <row r="102" spans="1:5" ht="15.75">
      <c r="A102" s="28">
        <f>Георгиевск!$A$2</f>
        <v>22800</v>
      </c>
      <c r="B102" s="11">
        <v>67000</v>
      </c>
      <c r="C102" s="11" t="str">
        <f>Георгиевск!$D$4</f>
        <v>01.01.2016 г.</v>
      </c>
      <c r="D102" s="16">
        <f>VLOOKUP($B102,Георгиевск!$B$8:$E$115,3,FALSE)</f>
        <v>0</v>
      </c>
      <c r="E102" s="16">
        <f>VLOOKUP($B102,Георгиевск!$B$8:$E$115,4,FALSE)</f>
        <v>0</v>
      </c>
    </row>
    <row r="103" spans="1:5" ht="15.75">
      <c r="A103" s="28">
        <f>Георгиевск!$A$2</f>
        <v>22800</v>
      </c>
      <c r="B103" s="11">
        <v>67100</v>
      </c>
      <c r="C103" s="11" t="str">
        <f>Георгиевск!$D$4</f>
        <v>01.01.2016 г.</v>
      </c>
      <c r="D103" s="16">
        <f>VLOOKUP($B103,Георгиевск!$B$8:$E$115,3,FALSE)</f>
        <v>0</v>
      </c>
      <c r="E103" s="16">
        <f>VLOOKUP($B103,Георгиевск!$B$8:$E$115,4,FALSE)</f>
        <v>0</v>
      </c>
    </row>
    <row r="104" spans="1:5" ht="15.75">
      <c r="A104" s="28">
        <f>Георгиевск!$A$2</f>
        <v>22800</v>
      </c>
      <c r="B104" s="11">
        <v>67200</v>
      </c>
      <c r="C104" s="11" t="str">
        <f>Георгиевск!$D$4</f>
        <v>01.01.2016 г.</v>
      </c>
      <c r="D104" s="16">
        <f>VLOOKUP($B104,Георгиевск!$B$8:$E$115,3,FALSE)</f>
        <v>0</v>
      </c>
      <c r="E104" s="16">
        <f>VLOOKUP($B104,Георгиевск!$B$8:$E$115,4,FALSE)</f>
        <v>0</v>
      </c>
    </row>
  </sheetData>
  <sheetProtection/>
  <autoFilter ref="A1:E104"/>
  <printOptions heading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Бирюмова Вера Викторовна</dc:creator>
  <cp:keywords/>
  <dc:description/>
  <cp:lastModifiedBy>Ivanova</cp:lastModifiedBy>
  <cp:lastPrinted>2016-01-22T08:56:29Z</cp:lastPrinted>
  <dcterms:created xsi:type="dcterms:W3CDTF">2008-06-20T18:22:37Z</dcterms:created>
  <dcterms:modified xsi:type="dcterms:W3CDTF">2016-05-16T12:25:29Z</dcterms:modified>
  <cp:category/>
  <cp:version/>
  <cp:contentType/>
  <cp:contentStatus/>
</cp:coreProperties>
</file>