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/>
  </bookViews>
  <sheets>
    <sheet name="2013 год" sheetId="3" r:id="rId1"/>
  </sheets>
  <definedNames>
    <definedName name="_xlnm.Print_Titles" localSheetId="0">'2013 год'!$6:$7</definedName>
  </definedNames>
  <calcPr calcId="125725"/>
</workbook>
</file>

<file path=xl/calcChain.xml><?xml version="1.0" encoding="utf-8"?>
<calcChain xmlns="http://schemas.openxmlformats.org/spreadsheetml/2006/main">
  <c r="C71" i="3"/>
  <c r="E125"/>
  <c r="E124"/>
  <c r="E99"/>
  <c r="E98"/>
  <c r="E72"/>
  <c r="E73"/>
  <c r="E74"/>
  <c r="E75"/>
  <c r="E76"/>
  <c r="E77"/>
  <c r="E78"/>
  <c r="E79"/>
  <c r="E80"/>
  <c r="E81"/>
  <c r="E82"/>
  <c r="E83"/>
  <c r="E84"/>
  <c r="D50"/>
  <c r="C50"/>
  <c r="D59"/>
  <c r="C66"/>
  <c r="D89"/>
  <c r="D128"/>
  <c r="C128"/>
  <c r="C89"/>
  <c r="D71"/>
  <c r="C65"/>
  <c r="D27" l="1"/>
  <c r="C19"/>
  <c r="D13"/>
  <c r="D49"/>
  <c r="E129"/>
  <c r="E130"/>
  <c r="E131"/>
  <c r="E132"/>
  <c r="E118"/>
  <c r="E119"/>
  <c r="E110"/>
  <c r="E111"/>
  <c r="E112"/>
  <c r="E113"/>
  <c r="E114"/>
  <c r="E115"/>
  <c r="E116"/>
  <c r="E117"/>
  <c r="D36"/>
  <c r="D35" s="1"/>
  <c r="C36"/>
  <c r="C35" s="1"/>
  <c r="E44"/>
  <c r="E41"/>
  <c r="E97"/>
  <c r="E92"/>
  <c r="E93"/>
  <c r="E94"/>
  <c r="E95"/>
  <c r="E96"/>
  <c r="C33"/>
  <c r="D33"/>
  <c r="E29"/>
  <c r="E30"/>
  <c r="E31"/>
  <c r="C59"/>
  <c r="E51"/>
  <c r="C49"/>
  <c r="E43"/>
  <c r="D143"/>
  <c r="E138"/>
  <c r="D11"/>
  <c r="D135"/>
  <c r="C135"/>
  <c r="E136"/>
  <c r="E137"/>
  <c r="E127"/>
  <c r="E126"/>
  <c r="E86"/>
  <c r="E85"/>
  <c r="D66"/>
  <c r="D65" s="1"/>
  <c r="E70"/>
  <c r="E69"/>
  <c r="C56"/>
  <c r="E12"/>
  <c r="C11"/>
  <c r="C9"/>
  <c r="D9"/>
  <c r="C143"/>
  <c r="E144"/>
  <c r="E39"/>
  <c r="E40"/>
  <c r="E18"/>
  <c r="D139"/>
  <c r="C139"/>
  <c r="E122"/>
  <c r="E123"/>
  <c r="C27"/>
  <c r="C13"/>
  <c r="E13" s="1"/>
  <c r="E105"/>
  <c r="E20"/>
  <c r="E21"/>
  <c r="E22"/>
  <c r="E23"/>
  <c r="D47"/>
  <c r="D19"/>
  <c r="E133"/>
  <c r="E134"/>
  <c r="E52"/>
  <c r="C47"/>
  <c r="E106"/>
  <c r="E120"/>
  <c r="E121"/>
  <c r="E107"/>
  <c r="E100"/>
  <c r="E101"/>
  <c r="E102"/>
  <c r="E103"/>
  <c r="E90"/>
  <c r="E91"/>
  <c r="E57"/>
  <c r="E58"/>
  <c r="E60"/>
  <c r="E10"/>
  <c r="E14"/>
  <c r="E15"/>
  <c r="E16"/>
  <c r="E24"/>
  <c r="E25"/>
  <c r="E26"/>
  <c r="E28"/>
  <c r="E38"/>
  <c r="E45"/>
  <c r="E46"/>
  <c r="E48"/>
  <c r="E62"/>
  <c r="E67"/>
  <c r="E68"/>
  <c r="E87"/>
  <c r="E88"/>
  <c r="E104"/>
  <c r="E108"/>
  <c r="E109"/>
  <c r="E37"/>
  <c r="E42"/>
  <c r="E89"/>
  <c r="D64" l="1"/>
  <c r="E66"/>
  <c r="E59"/>
  <c r="E50"/>
  <c r="E128"/>
  <c r="E47"/>
  <c r="E143"/>
  <c r="E9"/>
  <c r="C55"/>
  <c r="C8" s="1"/>
  <c r="E35"/>
  <c r="E36"/>
  <c r="E27"/>
  <c r="E135"/>
  <c r="C64"/>
  <c r="D55"/>
  <c r="E71"/>
  <c r="E49"/>
  <c r="E56"/>
  <c r="E19"/>
  <c r="E11"/>
  <c r="C145" l="1"/>
  <c r="D8"/>
  <c r="E8" s="1"/>
  <c r="E64"/>
  <c r="E55"/>
  <c r="E65"/>
  <c r="D145" l="1"/>
  <c r="E145" l="1"/>
</calcChain>
</file>

<file path=xl/sharedStrings.xml><?xml version="1.0" encoding="utf-8"?>
<sst xmlns="http://schemas.openxmlformats.org/spreadsheetml/2006/main" count="289" uniqueCount="252">
  <si>
    <t>Код бюджетной классификации Российской Федерации</t>
  </si>
  <si>
    <t xml:space="preserve">Наименование доходов </t>
  </si>
  <si>
    <t>Налоги на прибыль, доходы</t>
  </si>
  <si>
    <t>Налог на доходы физических лиц</t>
  </si>
  <si>
    <t>Единый налог на вмененный доход для отдельных видов деятельности</t>
  </si>
  <si>
    <t>Налоги на совокупный доход</t>
  </si>
  <si>
    <t>Налоги на имущество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</si>
  <si>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</si>
  <si>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</si>
  <si>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 xml:space="preserve">Платежи от государственных и муниципальных унитарных предприятий 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</si>
  <si>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</si>
  <si>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</si>
  <si>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</si>
  <si>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1 11 07014 04 0000 120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</si>
  <si>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</si>
  <si>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1 06 01020 04 0000 110</t>
  </si>
  <si>
    <t>Прочие субсидии</t>
  </si>
  <si>
    <t xml:space="preserve">Управляющая делами </t>
  </si>
  <si>
    <t xml:space="preserve">Налог на имущество физических лиц </t>
  </si>
  <si>
    <t>Единый сельскохозяйственный налог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</si>
  <si>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</si>
  <si>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</si>
  <si>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</si>
  <si>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>Прочие неналоговые доходы</t>
  </si>
  <si>
    <t xml:space="preserve"> -</t>
  </si>
  <si>
    <t>1 05 01010 01 0000 110</t>
  </si>
  <si>
    <t>1 05 01020 01 0000 110</t>
  </si>
  <si>
    <t>Налог на имущество физических лиц,  взимаемый по ставкам, применямым к объектам налогообложения, расположенным в границах городских округов</t>
  </si>
  <si>
    <t>1 06 04011 02 0000 110</t>
  </si>
  <si>
    <t>Транспортный налог с организаций</t>
  </si>
  <si>
    <t>1 06 04012 02 0000 110</t>
  </si>
  <si>
    <t>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</si>
  <si>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</si>
  <si>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</si>
  <si>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</si>
  <si>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</si>
  <si>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</si>
  <si>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Субвенции местным бюджетам на выполнение передаваемых полномочий субъектов Российской Федерации </t>
  </si>
  <si>
    <t xml:space="preserve">Субвенции бюджетам городских округов на выполнение передаваемых полномочий субъектов Российской Федерации </t>
  </si>
  <si>
    <t>Транспортный налог с физических лиц</t>
  </si>
  <si>
    <t>1 09 04050 04 0000 110</t>
  </si>
  <si>
    <t>1 09 07000 04 0000 110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</si>
  <si>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</si>
  <si>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</si>
  <si>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</si>
  <si>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</si>
  <si>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</si>
  <si>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</si>
  <si>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</si>
  <si>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</si>
  <si>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</si>
  <si>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</si>
  <si>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</si>
  <si>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</si>
  <si>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</si>
  <si>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</si>
  <si>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образований на содерджание ребенка в семье опекуна и приемной семье, а также на оплату труда приемному родителю</t>
  </si>
  <si>
    <t>ВСЕГО ДОХОДОВ</t>
  </si>
  <si>
    <t>НАЛОГОВЫЕ И НЕНАЛОГОВЫЕ ДОХОДЫ</t>
  </si>
  <si>
    <t>2 02 03028 00 0000 151</t>
  </si>
  <si>
    <t>2 02 03028 04 0000 141</t>
  </si>
  <si>
    <t>Субвенции бюджетам муниципальных образований на внедрение инновационных программ</t>
  </si>
  <si>
    <t>Субвенции бюджетам городских округов на внедрение инновационных программ</t>
  </si>
  <si>
    <t>000 1 00 00000 00 0000 000</t>
  </si>
  <si>
    <t>000 1 01 00000 00 0000 000</t>
  </si>
  <si>
    <t>000 1 01 02000 01 0000 110</t>
  </si>
  <si>
    <t xml:space="preserve">000 1 05 00000 00 0000 000 </t>
  </si>
  <si>
    <t>000 1 05 02000 02 0000 110</t>
  </si>
  <si>
    <t>000 1 05 03000 01 0000 110</t>
  </si>
  <si>
    <t>000 1 06 00000 00 0000 000</t>
  </si>
  <si>
    <t>000 1 06 01000 00 0000 110</t>
  </si>
  <si>
    <t>000 1 06 06000 00 0000 110</t>
  </si>
  <si>
    <t>000 1 08 00000 00 0000 000</t>
  </si>
  <si>
    <t>000 1 08 03010 01 0000 110</t>
  </si>
  <si>
    <t>000 1 09 00000 00 0000 000</t>
  </si>
  <si>
    <t>000 1 11 00000 00 0000 000</t>
  </si>
  <si>
    <t>000 1 11 05000 00 0000 120</t>
  </si>
  <si>
    <t>000 1 11 05034 04 0000 120</t>
  </si>
  <si>
    <t>000 1 11 07000 00 0000 120</t>
  </si>
  <si>
    <t>000 1 12 00000 00 0000 000</t>
  </si>
  <si>
    <t>000 1 12 01000 01 0000 120</t>
  </si>
  <si>
    <t>000 1 13 00000 00 0000 000</t>
  </si>
  <si>
    <t>000 1 14 00000 00 0000 000</t>
  </si>
  <si>
    <t>000 1 14 06000 00 0000 430</t>
  </si>
  <si>
    <t>000 1 14 06012 04 0000 430</t>
  </si>
  <si>
    <t>000 1 16 00000 00 0000 000</t>
  </si>
  <si>
    <t>000 1 17 00000 00 0000 000</t>
  </si>
  <si>
    <t>000 2 00 00000 00 0000 000</t>
  </si>
  <si>
    <t>000 2 02 00000 00 0000 000</t>
  </si>
  <si>
    <t>000 2 02 01000 00 0000 151</t>
  </si>
  <si>
    <t>000 2 02 02000 00 0000 151</t>
  </si>
  <si>
    <t>000 2 02 02999 00 0000 151</t>
  </si>
  <si>
    <t>000 2 02 02999 04 0000 151</t>
  </si>
  <si>
    <t>000 2 02 03000 00 0000 151</t>
  </si>
  <si>
    <t>000 2 02 03007 00 0000 151</t>
  </si>
  <si>
    <t>000 2 02 03007 04 0000 151</t>
  </si>
  <si>
    <t>000 2 02 03021 00 0000 151</t>
  </si>
  <si>
    <t>000 2 02 03021 04 0000 151</t>
  </si>
  <si>
    <t>000 2 02 03024 00 0000 151</t>
  </si>
  <si>
    <t>000 2 02 03024 04 0000 151</t>
  </si>
  <si>
    <t>000 2 02 03027 00 0000 151</t>
  </si>
  <si>
    <t>000 2 02 03027 04 0000 151</t>
  </si>
  <si>
    <t>000 2 02 03029 00 0000 151</t>
  </si>
  <si>
    <t>000 2 02 03029 04 0000 151</t>
  </si>
  <si>
    <t>000 1 14 02000 00 0000 000</t>
  </si>
  <si>
    <t>000 2 02 01001 00 0000 151</t>
  </si>
  <si>
    <t>Дотации на выравнивание бюджетной обеспеченности</t>
  </si>
  <si>
    <t>000 2 02 01001 04 0000 151</t>
  </si>
  <si>
    <t>Дотации бюджетам городских округов  на выравнивание бюджетной обеспеченности</t>
  </si>
  <si>
    <t>Доходы от продажи материальных и нематериальных активов</t>
  </si>
  <si>
    <t>000 2 02 03001 00 0000 151</t>
  </si>
  <si>
    <t>000 2 02 03001 04 0000 151</t>
  </si>
  <si>
    <t>000 2 02 03004 00 0000 151</t>
  </si>
  <si>
    <t>000 2 02 03004 04 0000 151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</si>
  <si>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</si>
  <si>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</si>
  <si>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обеспечение мер социальной поддержки для лиц, награжденных знаком «Почетный донор СССР», «Почетный донор России»</t>
  </si>
  <si>
    <t>000 2 02 03012 00 0000 151</t>
  </si>
  <si>
    <t>000 2 02 03012 04 0000 151</t>
  </si>
  <si>
    <t>000 2 02 03013 00 0000 151</t>
  </si>
  <si>
    <t>000 2 02 03013 04 0000 151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</si>
  <si>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</si>
  <si>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000 2 02 03022 00 0000 151</t>
  </si>
  <si>
    <t>000 2 02 03022 04 0000 151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</si>
  <si>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</si>
  <si>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</si>
  <si>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</si>
  <si>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</si>
  <si>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</si>
  <si>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000 1 14 06024 04 0000 430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</si>
  <si>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учреждений, а также земельных участков государственных и муниципальных предприятий, в том числе казенных)</t>
  </si>
  <si>
    <t>Доходы от продажи земельных участков, находящихся в собственности городских округов (за исключением участков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</si>
  <si>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</si>
  <si>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</si>
  <si>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</si>
  <si>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 учреждений)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</si>
  <si>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</si>
  <si>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</si>
  <si>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000 2 02 03053 00 0000 151</t>
  </si>
  <si>
    <t>000 2 02 03053 04 0000 151</t>
  </si>
  <si>
    <t xml:space="preserve"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службу по призыву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</si>
  <si>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</si>
  <si>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</si>
  <si>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</si>
  <si>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</si>
  <si>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</si>
  <si>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>Доходы от оказания платных услуг (работ) и компенсации затрат государства</t>
  </si>
  <si>
    <t xml:space="preserve">000 1 13 01994 04 0000 130  </t>
  </si>
  <si>
    <t xml:space="preserve">Прочие доходы от оказания платных услуг (работ) получателями средств бюджетов городских округов </t>
  </si>
  <si>
    <t xml:space="preserve">606 1 13 01994 04 0000 130  </t>
  </si>
  <si>
    <t>000 1 14 02040 04 0000 410</t>
  </si>
  <si>
    <t>000 1 14 02043 04 0000 410</t>
  </si>
  <si>
    <t>Субвенции бюджетам городских округов на содержание ребенка в семье опекуна и приемной семье, а также на оплату труда приемному родителю</t>
  </si>
  <si>
    <t>000 2 02 04000 00 0000 151</t>
  </si>
  <si>
    <t>Иные межбюджетные трасферты</t>
  </si>
  <si>
    <t>000 2 02 04025 00 0000 151</t>
  </si>
  <si>
    <t>Межбюджетные трансферты¸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</si>
  <si>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000 2 02 04025 04 0000 151</t>
  </si>
  <si>
    <t>Межбюджетные трансферты¸ передаваемые бюджетам городских округов на комплектование книжных фондов библиотек муниципальных образований</t>
  </si>
  <si>
    <t>000 2 02 04999 00 0000 151</t>
  </si>
  <si>
    <t>000 2 02 04999 04 0000 151</t>
  </si>
  <si>
    <t>Субвенции бюджетам городских округов муниципальных образований на ежемесячное денежное вознаграждение за классное руководство</t>
  </si>
  <si>
    <t>000 1 13 02994 04 0000 130</t>
  </si>
  <si>
    <t>Прочие доходы от компенсации затрат бюджетов городских округов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</si>
  <si>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</si>
  <si>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</t>
  </si>
  <si>
    <t>000 1 05 04000 02 0000 110</t>
  </si>
  <si>
    <t>Налог, взимаемый в связи с применением патентной системы налогообложения</t>
  </si>
  <si>
    <t>000 2 02 02105 00 0000 151</t>
  </si>
  <si>
    <t>Субсидии бюджетам на проведение противо-аварийных мероприятий в зданиях государственных и муниципальных общеобразовательных учреждений</t>
  </si>
  <si>
    <t>Субсидии бюджетам городских округов на проведение противоаварийных мероприятий в зданиях государственных и муниципальных общеобразовательных учреждений</t>
  </si>
  <si>
    <t>000 2 02 03090 00 0000 151</t>
  </si>
  <si>
    <t>000 2 02 03090 04 0000 151</t>
  </si>
  <si>
    <t xml:space="preserve">Субвенции бюджетам городских округов на осуществление ежемесячной денежной выплаты, на-значаемой в случае рождения третьего ребенка или последующих детей, до достижения ребёнком возраста трёх лет 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</si>
  <si>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</si>
  <si>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</si>
  <si>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</si>
  <si>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</si>
  <si>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000 2 18 04000 04 0000 180</t>
  </si>
  <si>
    <t>Доходы бюджетов городских округов от возврата  организациями остатков субсидий прошлых лет</t>
  </si>
  <si>
    <t>000 2 18 04010 04 0000 180</t>
  </si>
  <si>
    <t>Доходы бюджетов городских округов от возврата бюджетными учреждениями остатков субсидий прошлых лет</t>
  </si>
  <si>
    <t>000 2 19 04000 04 0000 151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</si>
  <si>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</si>
  <si>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614 1 13 01994 04 0000 130  </t>
  </si>
  <si>
    <t>000 1 03 00000 00 0000 000</t>
  </si>
  <si>
    <t>000 1 03 02000 01 0000 110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</si>
  <si>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</si>
  <si>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</si>
  <si>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000 2 02 01003 00 0000 151</t>
  </si>
  <si>
    <t>Дотации бюджетам на поддержку мер по обеспечению сбалансированности бюджетов</t>
  </si>
  <si>
    <t>000 2 02 01003 04 0000 151</t>
  </si>
  <si>
    <t>Дотации бюджетам городских округов на поддержку мер по обеспечению сбалансированности бюджетов</t>
  </si>
  <si>
    <t>000 2 02 03122 00 0000 151</t>
  </si>
  <si>
    <t>000 2 02 03122 04 0000 151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</si>
  <si>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</si>
  <si>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</si>
  <si>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000 2 07 04000 04 0000 151</t>
  </si>
  <si>
    <t>Прочие безвозмездные поступления</t>
  </si>
  <si>
    <t>000 2 07 00000 00 0000 151</t>
  </si>
  <si>
    <t>Прочие безвозмездные поступления в бюджеты городских округов</t>
  </si>
  <si>
    <t>000 2 07 04050 04 0208 151</t>
  </si>
  <si>
    <t>606 2 07 04050 04 0208 151</t>
  </si>
  <si>
    <t>Прочие безвозмездные поступления в бюджеты городских округов учреждениям, находящимся в ведении органов местного самоуправления</t>
  </si>
  <si>
    <t>Доходы от сдачи в аренду имущества, составляющего казну городских округов (за исключением земельных участков)</t>
  </si>
  <si>
    <t xml:space="preserve">601 1 13 01994 04 0000 130  </t>
  </si>
  <si>
    <t xml:space="preserve">Земельный налог (по обязательствам, возникшим до 1 января 2006 года), мобилизуемый на территориях городских округов
</t>
  </si>
  <si>
    <t>-</t>
  </si>
  <si>
    <t xml:space="preserve">Задолженность и перерасчеты по отмененным налогам, сборам и иным обязательным платежам
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</si>
  <si>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</si>
  <si>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</si>
  <si>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</si>
  <si>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</si>
  <si>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</si>
  <si>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детей, до достижения ребёнком возраста трёх лет</t>
  </si>
  <si>
    <t>000 1 11 05070 00 0000 120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</si>
  <si>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</si>
  <si>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самоуправления,т государственных внебюджетных фондов и созданных ими учреждений (за исключением имущества бюджетных и автономных  учреждений)</t>
  </si>
  <si>
    <t>000 1 11 05074 04 0000 120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</si>
  <si>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</si>
  <si>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</si>
  <si>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</si>
  <si>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</si>
  <si>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</si>
  <si>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r>
      <t xml:space="preserve">ЗА 1 ПОЛУГОДИЕ </t>
    </r>
    <r>
      <rPr>
        <b/>
        <sz val="16"/>
        <rFont val="Times New Roman"/>
        <family val="1"/>
        <charset val="204"/>
      </rPr>
      <t>2016</t>
    </r>
    <r>
      <rPr>
        <b/>
        <sz val="14"/>
        <rFont val="Times New Roman"/>
        <family val="1"/>
        <charset val="204"/>
      </rPr>
      <t xml:space="preserve"> ГОДА</t>
    </r>
  </si>
  <si>
    <t>000 2 02 02088 00 0000 151</t>
  </si>
  <si>
    <t>Субсидии бюджетам муниципальных образований на обеспечение мероариятий по капитальному ремонту многоквартирных домов и переселеию граждан из аварийного жилищного фонда за счет средств, поступивших от государственной корпорации Фонда содействия реформированию жилищно - коммунального хозяйства</t>
  </si>
  <si>
    <t>000 2 02 02088 04 0000 151</t>
  </si>
  <si>
    <t>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корпорации Фонда содействия реформированию жилищно - коммунального хозяйства</t>
  </si>
  <si>
    <t>000 2 02 02088 04 0002 151</t>
  </si>
  <si>
    <t>000 2 02 02216 00 0000 151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</si>
  <si>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неселенных пунктов</t>
  </si>
  <si>
    <t>000 2 02 02216 04 0000 151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</si>
  <si>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 и ремонта многоквартирных домов, проездов к дворовым территориям многоквартирных домов населенных пунктов</t>
  </si>
  <si>
    <t>Субвенции бюджетам городских округов на составление (изменение) списков кондидатов в присяжные заседатели Федеральных судов общей юрисдикции в Российской Федерации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</si>
  <si>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</si>
  <si>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000 2 02 03121 04 0000 151</t>
  </si>
  <si>
    <t>000 2 02 03121 00 0000 151</t>
  </si>
  <si>
    <t>000 2 02 02089 04 0000 151</t>
  </si>
  <si>
    <t xml:space="preserve"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</si>
  <si>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</si>
  <si>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</si>
  <si>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000 2 02 02089 00 0000 151</t>
  </si>
  <si>
    <t>000 2 02 02089 04 0002 151</t>
  </si>
  <si>
    <t xml:space="preserve">ДОХОДЫ БЮДЖЕТА ГОРОДА ГЕОРГИЕВСКА </t>
  </si>
  <si>
    <t>ПО КОДАМ ВИДОВ ДОХОДОВ И ПОДВИДОВ ДОХОДОВ</t>
  </si>
  <si>
    <t xml:space="preserve">Утверждено решением Думы города Георгиевска "О бюджете города Георгиевска на 2016 год" с учетом изменений </t>
  </si>
  <si>
    <t>Процент исполнения, %</t>
  </si>
  <si>
    <t xml:space="preserve">               (тыс. рублей)</t>
  </si>
  <si>
    <t>Исполнено за 1 полугодие 2016 года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</si>
  <si>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Фонда содействия реформированию жилищно - коммунального хозяйства</t>
  </si>
  <si>
    <t>Субвенция на проведение Всероссийской сольскохозяйственной переписи в 2016 году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</si>
</sst>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</font>
    <font>
      <b/>
      <sz val="12"/>
      <name val="TimesNewRomanPSMT"/>
      <charset val="204"/>
    </font>
    <font>
      <sz val="12"/>
      <name val="TimesNewRomanPSMT"/>
    </font>
    <font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justify" wrapText="1"/>
    </xf>
    <xf numFmtId="2" fontId="6" fillId="0" borderId="0" xfId="0" applyNumberFormat="1" applyFont="1" applyBorder="1" applyAlignment="1">
      <alignment horizontal="right" vertical="justify" wrapText="1"/>
    </xf>
    <xf numFmtId="164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left" vertical="top" wrapText="1"/>
    </xf>
    <xf numFmtId="2" fontId="6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Border="1"/>
    <xf numFmtId="164" fontId="4" fillId="0" borderId="0" xfId="0" applyNumberFormat="1" applyFont="1" applyBorder="1" applyAlignment="1">
      <alignment horizontal="right" wrapText="1"/>
    </xf>
    <xf numFmtId="2" fontId="6" fillId="0" borderId="0" xfId="0" applyNumberFormat="1" applyFont="1" applyBorder="1"/>
    <xf numFmtId="0" fontId="6" fillId="0" borderId="0" xfId="0" applyFont="1" applyAlignment="1">
      <alignment horizontal="justify" vertical="justify"/>
    </xf>
    <xf numFmtId="2" fontId="6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2" fontId="4" fillId="0" borderId="0" xfId="0" applyNumberFormat="1" applyFont="1"/>
    <xf numFmtId="0" fontId="4" fillId="0" borderId="0" xfId="0" applyFont="1" applyAlignment="1">
      <alignment horizontal="right" wrapText="1"/>
    </xf>
    <xf numFmtId="2" fontId="4" fillId="0" borderId="0" xfId="0" applyNumberFormat="1" applyFont="1" applyAlignment="1">
      <alignment horizontal="right" wrapText="1"/>
    </xf>
    <xf numFmtId="0" fontId="4" fillId="0" borderId="0" xfId="0" applyFont="1" applyAlignment="1">
      <alignment vertical="top" wrapText="1"/>
    </xf>
    <xf numFmtId="2" fontId="6" fillId="0" borderId="0" xfId="0" applyNumberFormat="1" applyFont="1" applyAlignment="1">
      <alignment horizontal="right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Border="1"/>
    <xf numFmtId="0" fontId="8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justify" vertical="top" wrapText="1"/>
    </xf>
    <xf numFmtId="2" fontId="10" fillId="0" borderId="0" xfId="0" applyNumberFormat="1" applyFont="1" applyAlignment="1">
      <alignment horizontal="right" wrapText="1"/>
    </xf>
    <xf numFmtId="2" fontId="10" fillId="0" borderId="0" xfId="0" applyNumberFormat="1" applyFont="1" applyBorder="1" applyAlignment="1">
      <alignment horizontal="right" wrapText="1"/>
    </xf>
    <xf numFmtId="164" fontId="10" fillId="0" borderId="0" xfId="0" applyNumberFormat="1" applyFont="1" applyBorder="1" applyAlignment="1">
      <alignment horizontal="right" wrapText="1"/>
    </xf>
    <xf numFmtId="0" fontId="10" fillId="0" borderId="0" xfId="0" applyFont="1" applyAlignment="1">
      <alignment horizontal="justify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justify" vertical="top" wrapText="1"/>
    </xf>
    <xf numFmtId="2" fontId="10" fillId="0" borderId="0" xfId="0" applyNumberFormat="1" applyFont="1" applyBorder="1"/>
    <xf numFmtId="0" fontId="6" fillId="0" borderId="0" xfId="0" applyFont="1" applyBorder="1" applyAlignment="1">
      <alignment vertical="distributed" wrapText="1"/>
    </xf>
    <xf numFmtId="0" fontId="4" fillId="0" borderId="0" xfId="0" applyFont="1" applyAlignment="1">
      <alignment vertical="justify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justify" wrapText="1"/>
    </xf>
    <xf numFmtId="2" fontId="11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2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justify" wrapText="1"/>
    </xf>
    <xf numFmtId="0" fontId="12" fillId="0" borderId="0" xfId="0" applyFont="1" applyAlignment="1">
      <alignment horizontal="justify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6"/>
  <sheetViews>
    <sheetView tabSelected="1" zoomScale="75" zoomScaleNormal="75" workbookViewId="0">
      <selection activeCell="B86" sqref="B86"/>
    </sheetView>
  </sheetViews>
  <sheetFormatPr defaultColWidth="9.109375" defaultRowHeight="15"/>
  <cols>
    <col min="1" max="1" width="27.44140625" style="2" customWidth="1"/>
    <col min="2" max="2" width="50.88671875" style="2" customWidth="1"/>
    <col min="3" max="3" width="20.44140625" style="2" customWidth="1"/>
    <col min="4" max="4" width="16.44140625" style="2" customWidth="1"/>
    <col min="5" max="5" width="13.88671875" style="2" customWidth="1"/>
    <col min="6" max="16384" width="9.109375" style="2"/>
  </cols>
  <sheetData>
    <row r="1" spans="1:5" ht="17.399999999999999">
      <c r="A1" s="55" t="s">
        <v>244</v>
      </c>
      <c r="B1" s="55"/>
      <c r="C1" s="55"/>
      <c r="D1" s="55"/>
      <c r="E1" s="55"/>
    </row>
    <row r="2" spans="1:5" ht="17.399999999999999">
      <c r="A2" s="55" t="s">
        <v>245</v>
      </c>
      <c r="B2" s="55"/>
      <c r="C2" s="55"/>
      <c r="D2" s="55"/>
      <c r="E2" s="55"/>
    </row>
    <row r="3" spans="1:5" ht="20.399999999999999">
      <c r="A3" s="55" t="s">
        <v>224</v>
      </c>
      <c r="B3" s="55"/>
      <c r="C3" s="55"/>
      <c r="D3" s="55"/>
      <c r="E3" s="55"/>
    </row>
    <row r="4" spans="1:5" ht="17.399999999999999">
      <c r="A4" s="48"/>
      <c r="B4" s="48"/>
      <c r="C4" s="48"/>
      <c r="D4" s="48"/>
      <c r="E4" s="48"/>
    </row>
    <row r="5" spans="1:5" ht="18">
      <c r="A5" s="1"/>
      <c r="B5" s="1"/>
      <c r="C5" s="1"/>
      <c r="D5" s="1" t="s">
        <v>248</v>
      </c>
      <c r="E5" s="1"/>
    </row>
    <row r="6" spans="1:5" ht="111" customHeight="1">
      <c r="A6" s="5" t="s">
        <v>0</v>
      </c>
      <c r="B6" s="5" t="s">
        <v>1</v>
      </c>
      <c r="C6" s="5" t="s">
        <v>246</v>
      </c>
      <c r="D6" s="6" t="s">
        <v>249</v>
      </c>
      <c r="E6" s="6" t="s">
        <v>247</v>
      </c>
    </row>
    <row r="7" spans="1:5" ht="15.75" customHeight="1">
      <c r="A7" s="19">
        <v>1</v>
      </c>
      <c r="B7" s="19">
        <v>2</v>
      </c>
      <c r="C7" s="19">
        <v>3</v>
      </c>
      <c r="D7" s="20">
        <v>4</v>
      </c>
      <c r="E7" s="20">
        <v>5</v>
      </c>
    </row>
    <row r="8" spans="1:5" s="4" customFormat="1" ht="14.25" customHeight="1">
      <c r="A8" s="7" t="s">
        <v>63</v>
      </c>
      <c r="B8" s="21" t="s">
        <v>58</v>
      </c>
      <c r="C8" s="8">
        <f>SUM(C62+C47+C35+C27+C19+C13+C9+C49+C63+C55+C29+C11)</f>
        <v>274793</v>
      </c>
      <c r="D8" s="8">
        <f>SUM(D62+D47+D35+D27+D19+D13+D9+D49+D63+D55+D3+D11+D33)</f>
        <v>127016.28</v>
      </c>
      <c r="E8" s="9">
        <f t="shared" ref="E8:E16" si="0">D8/C8*100</f>
        <v>46.222531141622966</v>
      </c>
    </row>
    <row r="9" spans="1:5" s="4" customFormat="1" ht="15.75" customHeight="1">
      <c r="A9" s="10" t="s">
        <v>64</v>
      </c>
      <c r="B9" s="21" t="s">
        <v>2</v>
      </c>
      <c r="C9" s="11">
        <f>SUM(C10)</f>
        <v>111226</v>
      </c>
      <c r="D9" s="11">
        <f>SUM(D10)</f>
        <v>45771.95</v>
      </c>
      <c r="E9" s="9">
        <f t="shared" si="0"/>
        <v>41.152203621455413</v>
      </c>
    </row>
    <row r="10" spans="1:5" s="4" customFormat="1" ht="17.25" customHeight="1">
      <c r="A10" s="12" t="s">
        <v>65</v>
      </c>
      <c r="B10" s="22" t="s">
        <v>3</v>
      </c>
      <c r="C10" s="13">
        <v>111226</v>
      </c>
      <c r="D10" s="14">
        <v>45771.95</v>
      </c>
      <c r="E10" s="15">
        <f t="shared" si="0"/>
        <v>41.152203621455413</v>
      </c>
    </row>
    <row r="11" spans="1:5" s="4" customFormat="1" ht="32.25" customHeight="1">
      <c r="A11" s="10" t="s">
        <v>185</v>
      </c>
      <c r="B11" s="21" t="s">
        <v>187</v>
      </c>
      <c r="C11" s="11">
        <f>C12</f>
        <v>4874</v>
      </c>
      <c r="D11" s="11">
        <f>D12</f>
        <v>2830.62</v>
      </c>
      <c r="E11" s="9">
        <f t="shared" si="0"/>
        <v>58.075913007796466</v>
      </c>
    </row>
    <row r="12" spans="1:5" s="4" customFormat="1" ht="46.5" customHeight="1">
      <c r="A12" s="12" t="s">
        <v>186</v>
      </c>
      <c r="B12" s="22" t="s">
        <v>188</v>
      </c>
      <c r="C12" s="13">
        <v>4874</v>
      </c>
      <c r="D12" s="14">
        <v>2830.62</v>
      </c>
      <c r="E12" s="15">
        <f t="shared" si="0"/>
        <v>58.075913007796466</v>
      </c>
    </row>
    <row r="13" spans="1:5" s="4" customFormat="1" ht="15" customHeight="1">
      <c r="A13" s="10" t="s">
        <v>66</v>
      </c>
      <c r="B13" s="21" t="s">
        <v>5</v>
      </c>
      <c r="C13" s="11">
        <f>SUM(C16+C17+C18)</f>
        <v>47786</v>
      </c>
      <c r="D13" s="11">
        <f>SUM(D16+D17+D18)</f>
        <v>23585.19</v>
      </c>
      <c r="E13" s="9">
        <f t="shared" si="0"/>
        <v>49.35585736408153</v>
      </c>
    </row>
    <row r="14" spans="1:5" s="4" customFormat="1" ht="46.5" hidden="1" customHeight="1">
      <c r="A14" s="12" t="s">
        <v>25</v>
      </c>
      <c r="B14" s="22" t="s">
        <v>42</v>
      </c>
      <c r="C14" s="13">
        <v>11899</v>
      </c>
      <c r="D14" s="14">
        <v>5496.85</v>
      </c>
      <c r="E14" s="15">
        <f t="shared" si="0"/>
        <v>46.195898815026474</v>
      </c>
    </row>
    <row r="15" spans="1:5" s="4" customFormat="1" ht="46.5" hidden="1" customHeight="1">
      <c r="A15" s="12" t="s">
        <v>26</v>
      </c>
      <c r="B15" s="22" t="s">
        <v>43</v>
      </c>
      <c r="C15" s="13">
        <v>3840</v>
      </c>
      <c r="D15" s="14">
        <v>1698.6</v>
      </c>
      <c r="E15" s="15">
        <f t="shared" si="0"/>
        <v>44.234375</v>
      </c>
    </row>
    <row r="16" spans="1:5" s="4" customFormat="1" ht="32.25" customHeight="1">
      <c r="A16" s="12" t="s">
        <v>67</v>
      </c>
      <c r="B16" s="22" t="s">
        <v>4</v>
      </c>
      <c r="C16" s="13">
        <v>46734</v>
      </c>
      <c r="D16" s="14">
        <v>22031.95</v>
      </c>
      <c r="E16" s="15">
        <f t="shared" si="0"/>
        <v>47.143300380879019</v>
      </c>
    </row>
    <row r="17" spans="1:5" s="4" customFormat="1" ht="15" customHeight="1">
      <c r="A17" s="12" t="s">
        <v>68</v>
      </c>
      <c r="B17" s="22" t="s">
        <v>19</v>
      </c>
      <c r="C17" s="13">
        <v>0</v>
      </c>
      <c r="D17" s="14">
        <v>240.94</v>
      </c>
      <c r="E17" s="15" t="s">
        <v>24</v>
      </c>
    </row>
    <row r="18" spans="1:5" s="4" customFormat="1" ht="30.75" customHeight="1">
      <c r="A18" s="12" t="s">
        <v>166</v>
      </c>
      <c r="B18" s="22" t="s">
        <v>167</v>
      </c>
      <c r="C18" s="13">
        <v>1052</v>
      </c>
      <c r="D18" s="14">
        <v>1312.3</v>
      </c>
      <c r="E18" s="15">
        <f t="shared" ref="E18:E31" si="1">D18/C18*100</f>
        <v>124.74334600760454</v>
      </c>
    </row>
    <row r="19" spans="1:5" s="4" customFormat="1" ht="15" customHeight="1">
      <c r="A19" s="10" t="s">
        <v>69</v>
      </c>
      <c r="B19" s="21" t="s">
        <v>6</v>
      </c>
      <c r="C19" s="11">
        <f>SUM(C24+C20)</f>
        <v>29020</v>
      </c>
      <c r="D19" s="11">
        <f>SUM(D24+D20)</f>
        <v>8872.2800000000007</v>
      </c>
      <c r="E19" s="9">
        <f t="shared" si="1"/>
        <v>30.572984148862854</v>
      </c>
    </row>
    <row r="20" spans="1:5" s="4" customFormat="1" ht="17.25" customHeight="1">
      <c r="A20" s="12" t="s">
        <v>70</v>
      </c>
      <c r="B20" s="22" t="s">
        <v>18</v>
      </c>
      <c r="C20" s="13">
        <v>6062</v>
      </c>
      <c r="D20" s="13">
        <v>836.41</v>
      </c>
      <c r="E20" s="15">
        <f t="shared" si="1"/>
        <v>13.797591553942592</v>
      </c>
    </row>
    <row r="21" spans="1:5" s="4" customFormat="1" ht="63" hidden="1" customHeight="1">
      <c r="A21" s="12" t="s">
        <v>15</v>
      </c>
      <c r="B21" s="22" t="s">
        <v>27</v>
      </c>
      <c r="C21" s="13">
        <v>4216</v>
      </c>
      <c r="D21" s="14">
        <v>383.66</v>
      </c>
      <c r="E21" s="9">
        <f t="shared" si="1"/>
        <v>9.1000948766603411</v>
      </c>
    </row>
    <row r="22" spans="1:5" s="4" customFormat="1" ht="15.75" hidden="1" customHeight="1">
      <c r="A22" s="12" t="s">
        <v>28</v>
      </c>
      <c r="B22" s="22" t="s">
        <v>29</v>
      </c>
      <c r="C22" s="13">
        <v>1583</v>
      </c>
      <c r="D22" s="14">
        <v>574.08000000000004</v>
      </c>
      <c r="E22" s="9">
        <f t="shared" si="1"/>
        <v>36.265319014529382</v>
      </c>
    </row>
    <row r="23" spans="1:5" s="4" customFormat="1" ht="15.75" hidden="1" customHeight="1">
      <c r="A23" s="12" t="s">
        <v>30</v>
      </c>
      <c r="B23" s="22" t="s">
        <v>39</v>
      </c>
      <c r="C23" s="13">
        <v>1786</v>
      </c>
      <c r="D23" s="14">
        <v>2795.87</v>
      </c>
      <c r="E23" s="9">
        <f t="shared" si="1"/>
        <v>156.54367301231801</v>
      </c>
    </row>
    <row r="24" spans="1:5" s="4" customFormat="1" ht="15.75" customHeight="1">
      <c r="A24" s="12" t="s">
        <v>71</v>
      </c>
      <c r="B24" s="22" t="s">
        <v>7</v>
      </c>
      <c r="C24" s="13">
        <v>22958</v>
      </c>
      <c r="D24" s="13">
        <v>8035.87</v>
      </c>
      <c r="E24" s="15">
        <f t="shared" si="1"/>
        <v>35.002482794668524</v>
      </c>
    </row>
    <row r="25" spans="1:5" s="4" customFormat="1" ht="95.25" hidden="1" customHeight="1">
      <c r="A25" s="12" t="s">
        <v>31</v>
      </c>
      <c r="B25" s="22" t="s">
        <v>32</v>
      </c>
      <c r="C25" s="13">
        <v>320</v>
      </c>
      <c r="D25" s="14">
        <v>445.45</v>
      </c>
      <c r="E25" s="9">
        <f t="shared" si="1"/>
        <v>139.203125</v>
      </c>
    </row>
    <row r="26" spans="1:5" s="4" customFormat="1" ht="93.75" hidden="1" customHeight="1">
      <c r="A26" s="12" t="s">
        <v>33</v>
      </c>
      <c r="B26" s="22" t="s">
        <v>34</v>
      </c>
      <c r="C26" s="13">
        <v>6060</v>
      </c>
      <c r="D26" s="14">
        <v>3533.9</v>
      </c>
      <c r="E26" s="9">
        <f t="shared" si="1"/>
        <v>58.315181518151817</v>
      </c>
    </row>
    <row r="27" spans="1:5" s="4" customFormat="1" ht="15.75" customHeight="1">
      <c r="A27" s="10" t="s">
        <v>72</v>
      </c>
      <c r="B27" s="21" t="s">
        <v>45</v>
      </c>
      <c r="C27" s="11">
        <f>SUM(C28)</f>
        <v>11331</v>
      </c>
      <c r="D27" s="11">
        <f>SUM(D28+D32)</f>
        <v>5452.7300000000005</v>
      </c>
      <c r="E27" s="9">
        <f t="shared" si="1"/>
        <v>48.122231047568619</v>
      </c>
    </row>
    <row r="28" spans="1:5" s="4" customFormat="1" ht="65.25" customHeight="1">
      <c r="A28" s="12" t="s">
        <v>73</v>
      </c>
      <c r="B28" s="22" t="s">
        <v>44</v>
      </c>
      <c r="C28" s="13">
        <v>11331</v>
      </c>
      <c r="D28" s="14">
        <v>5348.13</v>
      </c>
      <c r="E28" s="15">
        <f t="shared" si="1"/>
        <v>47.199099814667726</v>
      </c>
    </row>
    <row r="29" spans="1:5" s="4" customFormat="1" ht="33" hidden="1" customHeight="1">
      <c r="A29" s="10" t="s">
        <v>74</v>
      </c>
      <c r="B29" s="21" t="s">
        <v>20</v>
      </c>
      <c r="C29" s="11">
        <v>0</v>
      </c>
      <c r="D29" s="16">
        <v>0</v>
      </c>
      <c r="E29" s="15" t="e">
        <f t="shared" si="1"/>
        <v>#DIV/0!</v>
      </c>
    </row>
    <row r="30" spans="1:5" s="4" customFormat="1" ht="31.2" hidden="1">
      <c r="A30" s="12" t="s">
        <v>40</v>
      </c>
      <c r="B30" s="22" t="s">
        <v>21</v>
      </c>
      <c r="C30" s="13" t="s">
        <v>24</v>
      </c>
      <c r="D30" s="14"/>
      <c r="E30" s="15" t="e">
        <f t="shared" si="1"/>
        <v>#VALUE!</v>
      </c>
    </row>
    <row r="31" spans="1:5" s="4" customFormat="1" ht="30.75" hidden="1" customHeight="1">
      <c r="A31" s="12" t="s">
        <v>41</v>
      </c>
      <c r="B31" s="22" t="s">
        <v>22</v>
      </c>
      <c r="C31" s="13" t="s">
        <v>24</v>
      </c>
      <c r="D31" s="14"/>
      <c r="E31" s="15" t="e">
        <f t="shared" si="1"/>
        <v>#VALUE!</v>
      </c>
    </row>
    <row r="32" spans="1:5" s="4" customFormat="1" ht="51" customHeight="1">
      <c r="A32" s="12" t="s">
        <v>222</v>
      </c>
      <c r="B32" s="22" t="s">
        <v>223</v>
      </c>
      <c r="C32" s="13">
        <v>0</v>
      </c>
      <c r="D32" s="14">
        <v>104.6</v>
      </c>
      <c r="E32" s="15" t="s">
        <v>24</v>
      </c>
    </row>
    <row r="33" spans="1:5" s="4" customFormat="1" ht="35.25" customHeight="1">
      <c r="A33" s="10" t="s">
        <v>74</v>
      </c>
      <c r="B33" s="43" t="s">
        <v>208</v>
      </c>
      <c r="C33" s="11">
        <f>SUM(C34)</f>
        <v>0</v>
      </c>
      <c r="D33" s="11">
        <f>SUM(D34)</f>
        <v>0.57999999999999996</v>
      </c>
      <c r="E33" s="15" t="s">
        <v>207</v>
      </c>
    </row>
    <row r="34" spans="1:5" s="4" customFormat="1" ht="51" customHeight="1">
      <c r="A34" s="12" t="s">
        <v>74</v>
      </c>
      <c r="B34" s="22" t="s">
        <v>206</v>
      </c>
      <c r="C34" s="13">
        <v>0</v>
      </c>
      <c r="D34" s="14">
        <v>0.57999999999999996</v>
      </c>
      <c r="E34" s="9" t="s">
        <v>207</v>
      </c>
    </row>
    <row r="35" spans="1:5" s="4" customFormat="1" ht="48.75" customHeight="1">
      <c r="A35" s="10" t="s">
        <v>75</v>
      </c>
      <c r="B35" s="21" t="s">
        <v>8</v>
      </c>
      <c r="C35" s="11">
        <f>SUM(C36+C45)</f>
        <v>15600</v>
      </c>
      <c r="D35" s="11">
        <f>SUM(D36+D45)</f>
        <v>12517.720000000001</v>
      </c>
      <c r="E35" s="9">
        <f t="shared" ref="E35:E52" si="2">D35/C35*100</f>
        <v>80.24179487179488</v>
      </c>
    </row>
    <row r="36" spans="1:5" s="4" customFormat="1" ht="111.75" customHeight="1">
      <c r="A36" s="12" t="s">
        <v>76</v>
      </c>
      <c r="B36" s="22" t="s">
        <v>132</v>
      </c>
      <c r="C36" s="13">
        <f>SUM(C37+C39+C41+C43)</f>
        <v>15000</v>
      </c>
      <c r="D36" s="13">
        <f>SUM(D37+D39+D41+D43)</f>
        <v>11741.87</v>
      </c>
      <c r="E36" s="15">
        <f t="shared" si="2"/>
        <v>78.279133333333334</v>
      </c>
    </row>
    <row r="37" spans="1:5" s="4" customFormat="1" ht="81" customHeight="1">
      <c r="A37" s="12" t="s">
        <v>143</v>
      </c>
      <c r="B37" s="22" t="s">
        <v>144</v>
      </c>
      <c r="C37" s="13">
        <v>8800</v>
      </c>
      <c r="D37" s="13">
        <v>7278.05</v>
      </c>
      <c r="E37" s="15">
        <f t="shared" si="2"/>
        <v>82.705113636363635</v>
      </c>
    </row>
    <row r="38" spans="1:5" s="4" customFormat="1" ht="95.25" customHeight="1">
      <c r="A38" s="12" t="s">
        <v>145</v>
      </c>
      <c r="B38" s="22" t="s">
        <v>46</v>
      </c>
      <c r="C38" s="13">
        <v>8800</v>
      </c>
      <c r="D38" s="13">
        <v>7278.05</v>
      </c>
      <c r="E38" s="15">
        <f t="shared" si="2"/>
        <v>82.705113636363635</v>
      </c>
    </row>
    <row r="39" spans="1:5" s="4" customFormat="1" ht="98.25" customHeight="1">
      <c r="A39" s="12" t="s">
        <v>141</v>
      </c>
      <c r="B39" s="22" t="s">
        <v>142</v>
      </c>
      <c r="C39" s="13">
        <v>1200</v>
      </c>
      <c r="D39" s="13">
        <v>858.08</v>
      </c>
      <c r="E39" s="15">
        <f t="shared" si="2"/>
        <v>71.506666666666675</v>
      </c>
    </row>
    <row r="40" spans="1:5" s="4" customFormat="1" ht="95.4" customHeight="1">
      <c r="A40" s="12" t="s">
        <v>133</v>
      </c>
      <c r="B40" s="22" t="s">
        <v>135</v>
      </c>
      <c r="C40" s="13">
        <v>1200</v>
      </c>
      <c r="D40" s="13">
        <v>858.08</v>
      </c>
      <c r="E40" s="15">
        <f t="shared" si="2"/>
        <v>71.506666666666675</v>
      </c>
    </row>
    <row r="41" spans="1:5" s="4" customFormat="1" ht="95.4" customHeight="1">
      <c r="A41" s="12" t="s">
        <v>216</v>
      </c>
      <c r="B41" s="22" t="s">
        <v>217</v>
      </c>
      <c r="C41" s="13">
        <v>1000</v>
      </c>
      <c r="D41" s="13">
        <v>1108.9000000000001</v>
      </c>
      <c r="E41" s="15">
        <f t="shared" si="2"/>
        <v>110.89</v>
      </c>
    </row>
    <row r="42" spans="1:5" s="4" customFormat="1" ht="79.5" customHeight="1">
      <c r="A42" s="12" t="s">
        <v>77</v>
      </c>
      <c r="B42" s="22" t="s">
        <v>134</v>
      </c>
      <c r="C42" s="13">
        <v>1000</v>
      </c>
      <c r="D42" s="13">
        <v>1108.9000000000001</v>
      </c>
      <c r="E42" s="15">
        <f t="shared" si="2"/>
        <v>110.89</v>
      </c>
    </row>
    <row r="43" spans="1:5" s="4" customFormat="1" ht="51.75" customHeight="1">
      <c r="A43" s="12" t="s">
        <v>215</v>
      </c>
      <c r="B43" s="22" t="s">
        <v>219</v>
      </c>
      <c r="C43" s="13">
        <v>4000</v>
      </c>
      <c r="D43" s="13">
        <v>2496.84</v>
      </c>
      <c r="E43" s="15">
        <f t="shared" si="2"/>
        <v>62.421000000000006</v>
      </c>
    </row>
    <row r="44" spans="1:5" s="4" customFormat="1" ht="51.75" customHeight="1">
      <c r="A44" s="12" t="s">
        <v>218</v>
      </c>
      <c r="B44" s="22" t="s">
        <v>204</v>
      </c>
      <c r="C44" s="13">
        <v>4000</v>
      </c>
      <c r="D44" s="13">
        <v>2496.84</v>
      </c>
      <c r="E44" s="15">
        <f t="shared" si="2"/>
        <v>62.421000000000006</v>
      </c>
    </row>
    <row r="45" spans="1:5" s="4" customFormat="1" ht="32.25" customHeight="1">
      <c r="A45" s="12" t="s">
        <v>78</v>
      </c>
      <c r="B45" s="22" t="s">
        <v>9</v>
      </c>
      <c r="C45" s="13">
        <v>600</v>
      </c>
      <c r="D45" s="14">
        <v>775.85</v>
      </c>
      <c r="E45" s="15">
        <f t="shared" si="2"/>
        <v>129.30833333333334</v>
      </c>
    </row>
    <row r="46" spans="1:5" s="4" customFormat="1" ht="79.5" hidden="1" customHeight="1">
      <c r="A46" s="12" t="s">
        <v>13</v>
      </c>
      <c r="B46" s="22" t="s">
        <v>14</v>
      </c>
      <c r="C46" s="13">
        <v>300</v>
      </c>
      <c r="D46" s="14">
        <v>0</v>
      </c>
      <c r="E46" s="9">
        <f t="shared" si="2"/>
        <v>0</v>
      </c>
    </row>
    <row r="47" spans="1:5" s="4" customFormat="1" ht="31.2">
      <c r="A47" s="10" t="s">
        <v>79</v>
      </c>
      <c r="B47" s="21" t="s">
        <v>10</v>
      </c>
      <c r="C47" s="11">
        <f>SUM(C48)</f>
        <v>480</v>
      </c>
      <c r="D47" s="11">
        <f>SUM(D48)</f>
        <v>780.32</v>
      </c>
      <c r="E47" s="9">
        <f t="shared" si="2"/>
        <v>162.56666666666669</v>
      </c>
    </row>
    <row r="48" spans="1:5" s="4" customFormat="1" ht="31.2">
      <c r="A48" s="12" t="s">
        <v>80</v>
      </c>
      <c r="B48" s="22" t="s">
        <v>11</v>
      </c>
      <c r="C48" s="13">
        <v>480</v>
      </c>
      <c r="D48" s="14">
        <v>780.32</v>
      </c>
      <c r="E48" s="15">
        <f t="shared" si="2"/>
        <v>162.56666666666669</v>
      </c>
    </row>
    <row r="49" spans="1:5" s="4" customFormat="1" ht="31.2">
      <c r="A49" s="10" t="s">
        <v>81</v>
      </c>
      <c r="B49" s="21" t="s">
        <v>146</v>
      </c>
      <c r="C49" s="11">
        <f>SUM(C50+C54)</f>
        <v>32452</v>
      </c>
      <c r="D49" s="11">
        <f>SUM(D50+D54)</f>
        <v>15233.369999999999</v>
      </c>
      <c r="E49" s="9">
        <f t="shared" si="2"/>
        <v>46.941236287439907</v>
      </c>
    </row>
    <row r="50" spans="1:5" s="4" customFormat="1" ht="35.25" customHeight="1">
      <c r="A50" s="49" t="s">
        <v>147</v>
      </c>
      <c r="B50" s="50" t="s">
        <v>148</v>
      </c>
      <c r="C50" s="51">
        <f>SUM(C51:C53)</f>
        <v>32452</v>
      </c>
      <c r="D50" s="51">
        <f t="shared" ref="D50" si="3">SUM(D51:D53)</f>
        <v>15085.31</v>
      </c>
      <c r="E50" s="52">
        <f t="shared" si="2"/>
        <v>46.484993220756806</v>
      </c>
    </row>
    <row r="51" spans="1:5" s="4" customFormat="1" ht="35.25" customHeight="1">
      <c r="A51" s="49" t="s">
        <v>205</v>
      </c>
      <c r="B51" s="50" t="s">
        <v>148</v>
      </c>
      <c r="C51" s="51">
        <v>400</v>
      </c>
      <c r="D51" s="51">
        <v>453.97</v>
      </c>
      <c r="E51" s="52">
        <f t="shared" si="2"/>
        <v>113.49249999999999</v>
      </c>
    </row>
    <row r="52" spans="1:5" s="4" customFormat="1" ht="33" customHeight="1">
      <c r="A52" s="49" t="s">
        <v>149</v>
      </c>
      <c r="B52" s="50" t="s">
        <v>148</v>
      </c>
      <c r="C52" s="51">
        <v>32052</v>
      </c>
      <c r="D52" s="51">
        <v>14615.74</v>
      </c>
      <c r="E52" s="52">
        <f t="shared" si="2"/>
        <v>45.600087358043176</v>
      </c>
    </row>
    <row r="53" spans="1:5" s="4" customFormat="1" ht="35.25" customHeight="1">
      <c r="A53" s="49" t="s">
        <v>184</v>
      </c>
      <c r="B53" s="50" t="s">
        <v>148</v>
      </c>
      <c r="C53" s="51">
        <v>0</v>
      </c>
      <c r="D53" s="51">
        <v>15.6</v>
      </c>
      <c r="E53" s="52" t="s">
        <v>24</v>
      </c>
    </row>
    <row r="54" spans="1:5" s="4" customFormat="1" ht="34.5" customHeight="1">
      <c r="A54" s="49" t="s">
        <v>162</v>
      </c>
      <c r="B54" s="50" t="s">
        <v>163</v>
      </c>
      <c r="C54" s="51">
        <v>0</v>
      </c>
      <c r="D54" s="51">
        <v>148.06</v>
      </c>
      <c r="E54" s="52" t="s">
        <v>24</v>
      </c>
    </row>
    <row r="55" spans="1:5" s="4" customFormat="1" ht="33" customHeight="1">
      <c r="A55" s="10" t="s">
        <v>82</v>
      </c>
      <c r="B55" s="21" t="s">
        <v>109</v>
      </c>
      <c r="C55" s="28">
        <f>SUM(C56+C59)</f>
        <v>10200</v>
      </c>
      <c r="D55" s="11">
        <f>SUM(D56+D59)</f>
        <v>6069.13</v>
      </c>
      <c r="E55" s="9">
        <f t="shared" ref="E55:E60" si="4">SUM(D55/C55*100)</f>
        <v>59.501274509803928</v>
      </c>
    </row>
    <row r="56" spans="1:5" s="4" customFormat="1" ht="96.75" customHeight="1">
      <c r="A56" s="27" t="s">
        <v>104</v>
      </c>
      <c r="B56" s="23" t="s">
        <v>126</v>
      </c>
      <c r="C56" s="26">
        <f>SUM(C57)</f>
        <v>10000</v>
      </c>
      <c r="D56" s="26">
        <v>5398.38</v>
      </c>
      <c r="E56" s="15">
        <f t="shared" si="4"/>
        <v>53.983800000000002</v>
      </c>
    </row>
    <row r="57" spans="1:5" s="4" customFormat="1" ht="111.75" customHeight="1">
      <c r="A57" s="27" t="s">
        <v>150</v>
      </c>
      <c r="B57" s="23" t="s">
        <v>127</v>
      </c>
      <c r="C57" s="26">
        <v>10000</v>
      </c>
      <c r="D57" s="13">
        <v>5398.38</v>
      </c>
      <c r="E57" s="15">
        <f t="shared" si="4"/>
        <v>53.983800000000002</v>
      </c>
    </row>
    <row r="58" spans="1:5" s="4" customFormat="1" ht="113.25" customHeight="1">
      <c r="A58" s="27" t="s">
        <v>151</v>
      </c>
      <c r="B58" s="23" t="s">
        <v>128</v>
      </c>
      <c r="C58" s="26">
        <v>10000</v>
      </c>
      <c r="D58" s="13">
        <v>5398.38</v>
      </c>
      <c r="E58" s="15">
        <f t="shared" si="4"/>
        <v>53.983800000000002</v>
      </c>
    </row>
    <row r="59" spans="1:5" s="4" customFormat="1" ht="96" customHeight="1">
      <c r="A59" s="12" t="s">
        <v>83</v>
      </c>
      <c r="B59" s="22" t="s">
        <v>130</v>
      </c>
      <c r="C59" s="26">
        <f>SUM(C60)</f>
        <v>200</v>
      </c>
      <c r="D59" s="26">
        <f>SUM(D60:D61)</f>
        <v>670.75</v>
      </c>
      <c r="E59" s="15">
        <f t="shared" si="4"/>
        <v>335.375</v>
      </c>
    </row>
    <row r="60" spans="1:5" s="4" customFormat="1" ht="66" customHeight="1">
      <c r="A60" s="12" t="s">
        <v>84</v>
      </c>
      <c r="B60" s="22" t="s">
        <v>47</v>
      </c>
      <c r="C60" s="26">
        <v>200</v>
      </c>
      <c r="D60" s="14">
        <v>537.20000000000005</v>
      </c>
      <c r="E60" s="15">
        <f t="shared" si="4"/>
        <v>268.60000000000002</v>
      </c>
    </row>
    <row r="61" spans="1:5" s="4" customFormat="1" ht="66" customHeight="1">
      <c r="A61" s="12" t="s">
        <v>129</v>
      </c>
      <c r="B61" s="22" t="s">
        <v>131</v>
      </c>
      <c r="C61" s="26">
        <v>0</v>
      </c>
      <c r="D61" s="14">
        <v>133.55000000000001</v>
      </c>
      <c r="E61" s="15" t="s">
        <v>24</v>
      </c>
    </row>
    <row r="62" spans="1:5" s="4" customFormat="1" ht="17.25" customHeight="1">
      <c r="A62" s="10" t="s">
        <v>85</v>
      </c>
      <c r="B62" s="21" t="s">
        <v>12</v>
      </c>
      <c r="C62" s="28">
        <v>11824</v>
      </c>
      <c r="D62" s="16">
        <v>5279.67</v>
      </c>
      <c r="E62" s="9">
        <f>D62/C62*100</f>
        <v>44.652148173207031</v>
      </c>
    </row>
    <row r="63" spans="1:5" s="4" customFormat="1" ht="15.75" customHeight="1">
      <c r="A63" s="10" t="s">
        <v>86</v>
      </c>
      <c r="B63" s="21" t="s">
        <v>23</v>
      </c>
      <c r="C63" s="28">
        <v>0</v>
      </c>
      <c r="D63" s="16">
        <v>622.72</v>
      </c>
      <c r="E63" s="9" t="s">
        <v>24</v>
      </c>
    </row>
    <row r="64" spans="1:5" s="4" customFormat="1" ht="14.25" customHeight="1">
      <c r="A64" s="10" t="s">
        <v>87</v>
      </c>
      <c r="B64" s="21" t="s">
        <v>35</v>
      </c>
      <c r="C64" s="28">
        <f>SUM(C65+C143+C135)</f>
        <v>977725.23</v>
      </c>
      <c r="D64" s="28">
        <f t="shared" ref="D64" si="5">SUM(D65+D143+D135)</f>
        <v>482331.59000000008</v>
      </c>
      <c r="E64" s="9">
        <f t="shared" ref="E64:E105" si="6">D64/C64*100</f>
        <v>49.33201836266413</v>
      </c>
    </row>
    <row r="65" spans="1:5" s="4" customFormat="1" ht="30.75" customHeight="1">
      <c r="A65" s="10" t="s">
        <v>88</v>
      </c>
      <c r="B65" s="21" t="s">
        <v>36</v>
      </c>
      <c r="C65" s="28">
        <f>SUM(C71+C66+C89+C128)</f>
        <v>977949.29999999993</v>
      </c>
      <c r="D65" s="28">
        <f t="shared" ref="D65" si="7">SUM(D71+D66+D89+D128)</f>
        <v>489032.88000000006</v>
      </c>
      <c r="E65" s="9">
        <f t="shared" si="6"/>
        <v>50.005954296403722</v>
      </c>
    </row>
    <row r="66" spans="1:5" s="4" customFormat="1" ht="30.75" customHeight="1">
      <c r="A66" s="10" t="s">
        <v>89</v>
      </c>
      <c r="B66" s="21" t="s">
        <v>48</v>
      </c>
      <c r="C66" s="28">
        <f>SUM(C67+C69)</f>
        <v>250635.85</v>
      </c>
      <c r="D66" s="28">
        <f>SUM(D67+D69)</f>
        <v>125317.92</v>
      </c>
      <c r="E66" s="9">
        <f t="shared" si="6"/>
        <v>49.999998005073891</v>
      </c>
    </row>
    <row r="67" spans="1:5" s="4" customFormat="1" ht="30.75" customHeight="1">
      <c r="A67" s="27" t="s">
        <v>105</v>
      </c>
      <c r="B67" s="23" t="s">
        <v>106</v>
      </c>
      <c r="C67" s="25">
        <v>173105.85</v>
      </c>
      <c r="D67" s="13">
        <v>86552.92</v>
      </c>
      <c r="E67" s="15">
        <f t="shared" si="6"/>
        <v>49.999997111593856</v>
      </c>
    </row>
    <row r="68" spans="1:5" s="4" customFormat="1" ht="30.75" customHeight="1">
      <c r="A68" s="27" t="s">
        <v>107</v>
      </c>
      <c r="B68" s="23" t="s">
        <v>108</v>
      </c>
      <c r="C68" s="25">
        <v>173105.85</v>
      </c>
      <c r="D68" s="13">
        <v>86552.92</v>
      </c>
      <c r="E68" s="15">
        <f t="shared" si="6"/>
        <v>49.999997111593856</v>
      </c>
    </row>
    <row r="69" spans="1:5" s="4" customFormat="1" ht="30.75" customHeight="1">
      <c r="A69" s="27" t="s">
        <v>189</v>
      </c>
      <c r="B69" s="23" t="s">
        <v>190</v>
      </c>
      <c r="C69" s="26">
        <v>77530</v>
      </c>
      <c r="D69" s="13">
        <v>38765</v>
      </c>
      <c r="E69" s="15">
        <f t="shared" si="6"/>
        <v>50</v>
      </c>
    </row>
    <row r="70" spans="1:5" s="4" customFormat="1" ht="33.75" customHeight="1">
      <c r="A70" s="27" t="s">
        <v>191</v>
      </c>
      <c r="B70" s="23" t="s">
        <v>192</v>
      </c>
      <c r="C70" s="26">
        <v>77530</v>
      </c>
      <c r="D70" s="13">
        <v>38765</v>
      </c>
      <c r="E70" s="15">
        <f t="shared" si="6"/>
        <v>50</v>
      </c>
    </row>
    <row r="71" spans="1:5" s="4" customFormat="1" ht="34.5" customHeight="1">
      <c r="A71" s="10" t="s">
        <v>90</v>
      </c>
      <c r="B71" s="21" t="s">
        <v>49</v>
      </c>
      <c r="C71" s="28">
        <f>C77+C83+C85+C80</f>
        <v>31064.769999999997</v>
      </c>
      <c r="D71" s="28">
        <f t="shared" ref="D71" si="8">D77+D83+D85</f>
        <v>0</v>
      </c>
      <c r="E71" s="9">
        <f t="shared" si="6"/>
        <v>0</v>
      </c>
    </row>
    <row r="72" spans="1:5" s="4" customFormat="1" ht="17.25" hidden="1" customHeight="1">
      <c r="A72" s="27"/>
      <c r="B72" s="23"/>
      <c r="C72" s="26"/>
      <c r="D72" s="13"/>
      <c r="E72" s="9" t="e">
        <f t="shared" si="6"/>
        <v>#DIV/0!</v>
      </c>
    </row>
    <row r="73" spans="1:5" s="4" customFormat="1" ht="16.5" hidden="1" customHeight="1">
      <c r="A73" s="27"/>
      <c r="B73" s="23"/>
      <c r="C73" s="26"/>
      <c r="D73" s="13"/>
      <c r="E73" s="9" t="e">
        <f t="shared" si="6"/>
        <v>#DIV/0!</v>
      </c>
    </row>
    <row r="74" spans="1:5" s="4" customFormat="1" ht="15.75" hidden="1" customHeight="1">
      <c r="A74" s="27"/>
      <c r="B74" s="23"/>
      <c r="C74" s="26">
        <v>3867</v>
      </c>
      <c r="D74" s="13"/>
      <c r="E74" s="9">
        <f t="shared" si="6"/>
        <v>0</v>
      </c>
    </row>
    <row r="75" spans="1:5" s="4" customFormat="1" ht="65.25" hidden="1" customHeight="1">
      <c r="A75" s="34" t="s">
        <v>168</v>
      </c>
      <c r="B75" s="35" t="s">
        <v>169</v>
      </c>
      <c r="C75" s="36">
        <v>0</v>
      </c>
      <c r="D75" s="37">
        <v>0</v>
      </c>
      <c r="E75" s="9" t="e">
        <f t="shared" si="6"/>
        <v>#DIV/0!</v>
      </c>
    </row>
    <row r="76" spans="1:5" s="4" customFormat="1" ht="63" hidden="1" customHeight="1">
      <c r="A76" s="34" t="s">
        <v>168</v>
      </c>
      <c r="B76" s="39" t="s">
        <v>170</v>
      </c>
      <c r="C76" s="36">
        <v>0</v>
      </c>
      <c r="D76" s="37">
        <v>0</v>
      </c>
      <c r="E76" s="9" t="e">
        <f t="shared" si="6"/>
        <v>#DIV/0!</v>
      </c>
    </row>
    <row r="77" spans="1:5" s="4" customFormat="1" ht="108.9" customHeight="1">
      <c r="A77" s="27" t="s">
        <v>225</v>
      </c>
      <c r="B77" s="46" t="s">
        <v>226</v>
      </c>
      <c r="C77" s="26">
        <v>2604.04</v>
      </c>
      <c r="D77" s="26">
        <v>0</v>
      </c>
      <c r="E77" s="15">
        <f t="shared" si="6"/>
        <v>0</v>
      </c>
    </row>
    <row r="78" spans="1:5" s="4" customFormat="1" ht="110.4" customHeight="1">
      <c r="A78" s="45" t="s">
        <v>227</v>
      </c>
      <c r="B78" s="46" t="s">
        <v>228</v>
      </c>
      <c r="C78" s="47">
        <v>2604.04</v>
      </c>
      <c r="D78" s="51">
        <v>0</v>
      </c>
      <c r="E78" s="15">
        <f t="shared" si="6"/>
        <v>0</v>
      </c>
    </row>
    <row r="79" spans="1:5" s="4" customFormat="1" ht="93" customHeight="1">
      <c r="A79" s="45" t="s">
        <v>229</v>
      </c>
      <c r="B79" s="46" t="s">
        <v>250</v>
      </c>
      <c r="C79" s="47">
        <v>2604.04</v>
      </c>
      <c r="D79" s="51">
        <v>0</v>
      </c>
      <c r="E79" s="15">
        <f t="shared" si="6"/>
        <v>0</v>
      </c>
    </row>
    <row r="80" spans="1:5" s="4" customFormat="1" ht="93" customHeight="1">
      <c r="A80" s="45" t="s">
        <v>242</v>
      </c>
      <c r="B80" s="53" t="s">
        <v>239</v>
      </c>
      <c r="C80" s="47">
        <v>11632.08</v>
      </c>
      <c r="D80" s="51">
        <v>0</v>
      </c>
      <c r="E80" s="15">
        <f t="shared" si="6"/>
        <v>0</v>
      </c>
    </row>
    <row r="81" spans="1:5" s="4" customFormat="1" ht="93" customHeight="1">
      <c r="A81" s="45" t="s">
        <v>238</v>
      </c>
      <c r="B81" s="54" t="s">
        <v>240</v>
      </c>
      <c r="C81" s="47">
        <v>11632.08</v>
      </c>
      <c r="D81" s="51">
        <v>0</v>
      </c>
      <c r="E81" s="15">
        <f t="shared" si="6"/>
        <v>0</v>
      </c>
    </row>
    <row r="82" spans="1:5" s="4" customFormat="1" ht="63.75" customHeight="1">
      <c r="A82" s="45" t="s">
        <v>243</v>
      </c>
      <c r="B82" s="54" t="s">
        <v>241</v>
      </c>
      <c r="C82" s="47">
        <v>11632.08</v>
      </c>
      <c r="D82" s="51">
        <v>0</v>
      </c>
      <c r="E82" s="15">
        <f t="shared" si="6"/>
        <v>0</v>
      </c>
    </row>
    <row r="83" spans="1:5" s="4" customFormat="1" ht="109.5" customHeight="1">
      <c r="A83" s="45" t="s">
        <v>230</v>
      </c>
      <c r="B83" s="46" t="s">
        <v>231</v>
      </c>
      <c r="C83" s="47">
        <v>12472.99</v>
      </c>
      <c r="D83" s="51">
        <v>0</v>
      </c>
      <c r="E83" s="15">
        <f t="shared" si="6"/>
        <v>0</v>
      </c>
    </row>
    <row r="84" spans="1:5" s="4" customFormat="1" ht="97.5" customHeight="1">
      <c r="A84" s="45" t="s">
        <v>232</v>
      </c>
      <c r="B84" s="46" t="s">
        <v>233</v>
      </c>
      <c r="C84" s="47">
        <v>12472.99</v>
      </c>
      <c r="D84" s="51">
        <v>0</v>
      </c>
      <c r="E84" s="15">
        <f t="shared" si="6"/>
        <v>0</v>
      </c>
    </row>
    <row r="85" spans="1:5" s="4" customFormat="1" ht="20.25" customHeight="1">
      <c r="A85" s="27" t="s">
        <v>91</v>
      </c>
      <c r="B85" s="44" t="s">
        <v>16</v>
      </c>
      <c r="C85" s="26">
        <v>4355.66</v>
      </c>
      <c r="D85" s="13">
        <v>0</v>
      </c>
      <c r="E85" s="15">
        <f t="shared" si="6"/>
        <v>0</v>
      </c>
    </row>
    <row r="86" spans="1:5" s="4" customFormat="1" ht="20.25" customHeight="1">
      <c r="A86" s="27" t="s">
        <v>92</v>
      </c>
      <c r="B86" s="23" t="s">
        <v>50</v>
      </c>
      <c r="C86" s="26">
        <v>4355.66</v>
      </c>
      <c r="D86" s="13">
        <v>0</v>
      </c>
      <c r="E86" s="15">
        <f t="shared" si="6"/>
        <v>0</v>
      </c>
    </row>
    <row r="87" spans="1:5" s="4" customFormat="1" ht="16.5" hidden="1" customHeight="1">
      <c r="A87" s="27" t="s">
        <v>91</v>
      </c>
      <c r="B87" s="23" t="s">
        <v>16</v>
      </c>
      <c r="C87" s="26">
        <v>2850</v>
      </c>
      <c r="D87" s="13">
        <v>0</v>
      </c>
      <c r="E87" s="15">
        <f t="shared" si="6"/>
        <v>0</v>
      </c>
    </row>
    <row r="88" spans="1:5" s="4" customFormat="1" ht="15.75" hidden="1" customHeight="1">
      <c r="A88" s="27" t="s">
        <v>92</v>
      </c>
      <c r="B88" s="23" t="s">
        <v>50</v>
      </c>
      <c r="C88" s="26">
        <v>2850</v>
      </c>
      <c r="D88" s="13">
        <v>0</v>
      </c>
      <c r="E88" s="15">
        <f t="shared" si="6"/>
        <v>0</v>
      </c>
    </row>
    <row r="89" spans="1:5" s="4" customFormat="1" ht="30.75" customHeight="1">
      <c r="A89" s="10" t="s">
        <v>93</v>
      </c>
      <c r="B89" s="21" t="s">
        <v>51</v>
      </c>
      <c r="C89" s="11">
        <f>SUM(C90+C92+C100+C102+C106+C110+C114+C94+C104+C108+C120+C122+C126+C96+C116+C118+C98+C124)</f>
        <v>694732.47</v>
      </c>
      <c r="D89" s="11">
        <f t="shared" ref="D89" si="9">SUM(D90+D92+D100+D102+D106+D110+D114+D94+D104+D108+D120+D122+D126+D96+D116+D118+D98+D124)</f>
        <v>360734.58000000007</v>
      </c>
      <c r="E89" s="9">
        <f t="shared" si="6"/>
        <v>51.924243586887499</v>
      </c>
    </row>
    <row r="90" spans="1:5" s="4" customFormat="1" ht="33.6" customHeight="1">
      <c r="A90" s="27" t="s">
        <v>110</v>
      </c>
      <c r="B90" s="23" t="s">
        <v>114</v>
      </c>
      <c r="C90" s="13">
        <v>41722.400000000001</v>
      </c>
      <c r="D90" s="13">
        <v>26823.68</v>
      </c>
      <c r="E90" s="15">
        <f t="shared" si="6"/>
        <v>64.290836576994622</v>
      </c>
    </row>
    <row r="91" spans="1:5" s="4" customFormat="1" ht="49.5" customHeight="1">
      <c r="A91" s="27" t="s">
        <v>111</v>
      </c>
      <c r="B91" s="23" t="s">
        <v>115</v>
      </c>
      <c r="C91" s="13">
        <v>41722.400000000001</v>
      </c>
      <c r="D91" s="13">
        <v>26823.68</v>
      </c>
      <c r="E91" s="15">
        <f t="shared" si="6"/>
        <v>64.290836576994622</v>
      </c>
    </row>
    <row r="92" spans="1:5" s="4" customFormat="1" ht="50.1" hidden="1" customHeight="1">
      <c r="A92" s="34" t="s">
        <v>112</v>
      </c>
      <c r="B92" s="35" t="s">
        <v>116</v>
      </c>
      <c r="C92" s="37">
        <v>0</v>
      </c>
      <c r="D92" s="37">
        <v>0</v>
      </c>
      <c r="E92" s="15" t="e">
        <f t="shared" si="6"/>
        <v>#DIV/0!</v>
      </c>
    </row>
    <row r="93" spans="1:5" s="4" customFormat="1" ht="53.1" hidden="1" customHeight="1">
      <c r="A93" s="34" t="s">
        <v>113</v>
      </c>
      <c r="B93" s="35" t="s">
        <v>116</v>
      </c>
      <c r="C93" s="37">
        <v>0</v>
      </c>
      <c r="D93" s="37">
        <v>0</v>
      </c>
      <c r="E93" s="15" t="e">
        <f t="shared" si="6"/>
        <v>#DIV/0!</v>
      </c>
    </row>
    <row r="94" spans="1:5" s="4" customFormat="1" ht="63" hidden="1" customHeight="1">
      <c r="A94" s="12" t="s">
        <v>94</v>
      </c>
      <c r="B94" s="22" t="s">
        <v>52</v>
      </c>
      <c r="C94" s="13">
        <v>0</v>
      </c>
      <c r="D94" s="13">
        <v>0</v>
      </c>
      <c r="E94" s="15" t="e">
        <f t="shared" si="6"/>
        <v>#DIV/0!</v>
      </c>
    </row>
    <row r="95" spans="1:5" s="4" customFormat="1" ht="65.25" hidden="1" customHeight="1">
      <c r="A95" s="12" t="s">
        <v>95</v>
      </c>
      <c r="B95" s="22" t="s">
        <v>53</v>
      </c>
      <c r="C95" s="13">
        <v>0</v>
      </c>
      <c r="D95" s="14">
        <v>0</v>
      </c>
      <c r="E95" s="15" t="e">
        <f t="shared" si="6"/>
        <v>#DIV/0!</v>
      </c>
    </row>
    <row r="96" spans="1:5" s="4" customFormat="1" ht="79.5" customHeight="1">
      <c r="A96" s="12" t="s">
        <v>112</v>
      </c>
      <c r="B96" s="22" t="s">
        <v>209</v>
      </c>
      <c r="C96" s="13">
        <v>4422.8999999999996</v>
      </c>
      <c r="D96" s="14">
        <v>4422.8999999999996</v>
      </c>
      <c r="E96" s="15">
        <f t="shared" si="6"/>
        <v>100</v>
      </c>
    </row>
    <row r="97" spans="1:5" s="4" customFormat="1" ht="82.5" customHeight="1">
      <c r="A97" s="12" t="s">
        <v>113</v>
      </c>
      <c r="B97" s="22" t="s">
        <v>210</v>
      </c>
      <c r="C97" s="13">
        <v>4422.8999999999996</v>
      </c>
      <c r="D97" s="14">
        <v>4422.8999999999996</v>
      </c>
      <c r="E97" s="15">
        <f t="shared" si="6"/>
        <v>100</v>
      </c>
    </row>
    <row r="98" spans="1:5" s="4" customFormat="1" ht="66.75" customHeight="1">
      <c r="A98" s="12" t="s">
        <v>94</v>
      </c>
      <c r="B98" s="22" t="s">
        <v>235</v>
      </c>
      <c r="C98" s="13">
        <v>294.13</v>
      </c>
      <c r="D98" s="14">
        <v>0</v>
      </c>
      <c r="E98" s="15">
        <f t="shared" si="6"/>
        <v>0</v>
      </c>
    </row>
    <row r="99" spans="1:5" s="4" customFormat="1" ht="68.25" customHeight="1">
      <c r="A99" s="12" t="s">
        <v>95</v>
      </c>
      <c r="B99" s="22" t="s">
        <v>234</v>
      </c>
      <c r="C99" s="13">
        <v>294.13</v>
      </c>
      <c r="D99" s="14">
        <v>0</v>
      </c>
      <c r="E99" s="15">
        <f t="shared" si="6"/>
        <v>0</v>
      </c>
    </row>
    <row r="100" spans="1:5" s="4" customFormat="1" ht="66.75" customHeight="1">
      <c r="A100" s="27" t="s">
        <v>117</v>
      </c>
      <c r="B100" s="23" t="s">
        <v>211</v>
      </c>
      <c r="C100" s="13">
        <v>8.9</v>
      </c>
      <c r="D100" s="13">
        <v>2.34</v>
      </c>
      <c r="E100" s="15">
        <f t="shared" si="6"/>
        <v>26.292134831460672</v>
      </c>
    </row>
    <row r="101" spans="1:5" s="4" customFormat="1" ht="66.75" customHeight="1">
      <c r="A101" s="27" t="s">
        <v>118</v>
      </c>
      <c r="B101" s="23" t="s">
        <v>211</v>
      </c>
      <c r="C101" s="13">
        <v>8.9</v>
      </c>
      <c r="D101" s="13">
        <v>2.34</v>
      </c>
      <c r="E101" s="15">
        <f t="shared" si="6"/>
        <v>26.292134831460672</v>
      </c>
    </row>
    <row r="102" spans="1:5" s="4" customFormat="1" ht="79.5" customHeight="1">
      <c r="A102" s="27" t="s">
        <v>119</v>
      </c>
      <c r="B102" s="23" t="s">
        <v>212</v>
      </c>
      <c r="C102" s="13">
        <v>2410.29</v>
      </c>
      <c r="D102" s="13">
        <v>1303.8399999999999</v>
      </c>
      <c r="E102" s="15">
        <f t="shared" si="6"/>
        <v>54.094735488260746</v>
      </c>
    </row>
    <row r="103" spans="1:5" s="4" customFormat="1" ht="65.25" customHeight="1">
      <c r="A103" s="27" t="s">
        <v>120</v>
      </c>
      <c r="B103" s="23" t="s">
        <v>121</v>
      </c>
      <c r="C103" s="13">
        <v>2410.29</v>
      </c>
      <c r="D103" s="13">
        <v>1303.8399999999999</v>
      </c>
      <c r="E103" s="15">
        <f t="shared" si="6"/>
        <v>54.094735488260746</v>
      </c>
    </row>
    <row r="104" spans="1:5" s="4" customFormat="1" ht="49.5" hidden="1" customHeight="1">
      <c r="A104" s="40" t="s">
        <v>96</v>
      </c>
      <c r="B104" s="41" t="s">
        <v>54</v>
      </c>
      <c r="C104" s="37">
        <v>0</v>
      </c>
      <c r="D104" s="37">
        <v>0</v>
      </c>
      <c r="E104" s="38" t="e">
        <f t="shared" si="6"/>
        <v>#DIV/0!</v>
      </c>
    </row>
    <row r="105" spans="1:5" s="4" customFormat="1" ht="48.75" hidden="1" customHeight="1">
      <c r="A105" s="40" t="s">
        <v>97</v>
      </c>
      <c r="B105" s="41" t="s">
        <v>161</v>
      </c>
      <c r="C105" s="37">
        <v>0</v>
      </c>
      <c r="D105" s="42">
        <v>0</v>
      </c>
      <c r="E105" s="38" t="e">
        <f t="shared" si="6"/>
        <v>#DIV/0!</v>
      </c>
    </row>
    <row r="106" spans="1:5" s="4" customFormat="1" ht="50.25" customHeight="1">
      <c r="A106" s="27" t="s">
        <v>122</v>
      </c>
      <c r="B106" s="23" t="s">
        <v>124</v>
      </c>
      <c r="C106" s="13">
        <v>98083.199999999997</v>
      </c>
      <c r="D106" s="13">
        <v>45995.08</v>
      </c>
      <c r="E106" s="15">
        <f>D107/C106*100</f>
        <v>46.893943101367007</v>
      </c>
    </row>
    <row r="107" spans="1:5" s="4" customFormat="1" ht="50.25" customHeight="1">
      <c r="A107" s="27" t="s">
        <v>123</v>
      </c>
      <c r="B107" s="23" t="s">
        <v>124</v>
      </c>
      <c r="C107" s="13">
        <v>98083.199999999997</v>
      </c>
      <c r="D107" s="13">
        <v>45995.08</v>
      </c>
      <c r="E107" s="15">
        <f t="shared" ref="E107:E138" si="10">D107/C107*100</f>
        <v>46.893943101367007</v>
      </c>
    </row>
    <row r="108" spans="1:5" s="4" customFormat="1" ht="48" customHeight="1">
      <c r="A108" s="12" t="s">
        <v>98</v>
      </c>
      <c r="B108" s="22" t="s">
        <v>37</v>
      </c>
      <c r="C108" s="24">
        <v>473343.99</v>
      </c>
      <c r="D108" s="13">
        <v>241419.08</v>
      </c>
      <c r="E108" s="15">
        <f t="shared" si="10"/>
        <v>51.00288270270422</v>
      </c>
    </row>
    <row r="109" spans="1:5" s="4" customFormat="1" ht="46.5" customHeight="1">
      <c r="A109" s="12" t="s">
        <v>99</v>
      </c>
      <c r="B109" s="22" t="s">
        <v>38</v>
      </c>
      <c r="C109" s="24">
        <v>473343.99</v>
      </c>
      <c r="D109" s="13">
        <v>241419.08</v>
      </c>
      <c r="E109" s="15">
        <f t="shared" si="10"/>
        <v>51.00288270270422</v>
      </c>
    </row>
    <row r="110" spans="1:5" s="4" customFormat="1" ht="47.25" hidden="1" customHeight="1">
      <c r="A110" s="12" t="s">
        <v>100</v>
      </c>
      <c r="B110" s="22" t="s">
        <v>56</v>
      </c>
      <c r="C110" s="13"/>
      <c r="D110" s="13"/>
      <c r="E110" s="15" t="e">
        <f t="shared" si="10"/>
        <v>#DIV/0!</v>
      </c>
    </row>
    <row r="111" spans="1:5" s="4" customFormat="1" ht="65.25" hidden="1" customHeight="1">
      <c r="A111" s="12" t="s">
        <v>101</v>
      </c>
      <c r="B111" s="22" t="s">
        <v>152</v>
      </c>
      <c r="C111" s="13"/>
      <c r="D111" s="13"/>
      <c r="E111" s="15" t="e">
        <f t="shared" si="10"/>
        <v>#DIV/0!</v>
      </c>
    </row>
    <row r="112" spans="1:5" s="4" customFormat="1" ht="48" hidden="1" customHeight="1">
      <c r="A112" s="12" t="s">
        <v>59</v>
      </c>
      <c r="B112" s="22" t="s">
        <v>61</v>
      </c>
      <c r="C112" s="13">
        <v>0</v>
      </c>
      <c r="D112" s="14"/>
      <c r="E112" s="15" t="e">
        <f t="shared" si="10"/>
        <v>#DIV/0!</v>
      </c>
    </row>
    <row r="113" spans="1:5" s="4" customFormat="1" ht="34.5" hidden="1" customHeight="1">
      <c r="A113" s="12" t="s">
        <v>60</v>
      </c>
      <c r="B113" s="22" t="s">
        <v>62</v>
      </c>
      <c r="C113" s="13">
        <v>0</v>
      </c>
      <c r="D113" s="14"/>
      <c r="E113" s="15" t="e">
        <f t="shared" si="10"/>
        <v>#DIV/0!</v>
      </c>
    </row>
    <row r="114" spans="1:5" s="4" customFormat="1" ht="96.75" hidden="1" customHeight="1">
      <c r="A114" s="12" t="s">
        <v>102</v>
      </c>
      <c r="B114" s="22" t="s">
        <v>55</v>
      </c>
      <c r="C114" s="13"/>
      <c r="D114" s="13"/>
      <c r="E114" s="15" t="e">
        <f t="shared" si="10"/>
        <v>#DIV/0!</v>
      </c>
    </row>
    <row r="115" spans="1:5" s="4" customFormat="1" ht="96" hidden="1" customHeight="1">
      <c r="A115" s="12" t="s">
        <v>103</v>
      </c>
      <c r="B115" s="22" t="s">
        <v>125</v>
      </c>
      <c r="C115" s="13"/>
      <c r="D115" s="13"/>
      <c r="E115" s="15" t="e">
        <f t="shared" si="10"/>
        <v>#DIV/0!</v>
      </c>
    </row>
    <row r="116" spans="1:5" s="4" customFormat="1" ht="64.5" customHeight="1">
      <c r="A116" s="12" t="s">
        <v>100</v>
      </c>
      <c r="B116" s="22" t="s">
        <v>220</v>
      </c>
      <c r="C116" s="13">
        <v>9304.9</v>
      </c>
      <c r="D116" s="13">
        <v>3628.15</v>
      </c>
      <c r="E116" s="15">
        <f t="shared" si="10"/>
        <v>38.991821513396168</v>
      </c>
    </row>
    <row r="117" spans="1:5" s="4" customFormat="1" ht="66.75" customHeight="1">
      <c r="A117" s="12" t="s">
        <v>101</v>
      </c>
      <c r="B117" s="22" t="s">
        <v>220</v>
      </c>
      <c r="C117" s="13">
        <v>9304.9</v>
      </c>
      <c r="D117" s="13">
        <v>3628.15</v>
      </c>
      <c r="E117" s="15">
        <f t="shared" si="10"/>
        <v>38.991821513396168</v>
      </c>
    </row>
    <row r="118" spans="1:5" s="4" customFormat="1" ht="99" customHeight="1">
      <c r="A118" s="12" t="s">
        <v>102</v>
      </c>
      <c r="B118" s="22" t="s">
        <v>221</v>
      </c>
      <c r="C118" s="13">
        <v>12099.28</v>
      </c>
      <c r="D118" s="13">
        <v>4844.8900000000003</v>
      </c>
      <c r="E118" s="15">
        <f t="shared" si="10"/>
        <v>40.042795934964722</v>
      </c>
    </row>
    <row r="119" spans="1:5" s="4" customFormat="1" ht="98.25" customHeight="1">
      <c r="A119" s="12" t="s">
        <v>103</v>
      </c>
      <c r="B119" s="22" t="s">
        <v>221</v>
      </c>
      <c r="C119" s="13">
        <v>12099.28</v>
      </c>
      <c r="D119" s="13">
        <v>4844.8900000000003</v>
      </c>
      <c r="E119" s="15">
        <f t="shared" si="10"/>
        <v>40.042795934964722</v>
      </c>
    </row>
    <row r="120" spans="1:5" s="4" customFormat="1" ht="81.599999999999994" customHeight="1">
      <c r="A120" s="12" t="s">
        <v>138</v>
      </c>
      <c r="B120" s="22" t="s">
        <v>140</v>
      </c>
      <c r="C120" s="13">
        <v>437.25</v>
      </c>
      <c r="D120" s="13">
        <v>270.86</v>
      </c>
      <c r="E120" s="15">
        <f t="shared" si="10"/>
        <v>61.946255002858777</v>
      </c>
    </row>
    <row r="121" spans="1:5" s="4" customFormat="1" ht="77.099999999999994" customHeight="1">
      <c r="A121" s="12" t="s">
        <v>139</v>
      </c>
      <c r="B121" s="22" t="s">
        <v>140</v>
      </c>
      <c r="C121" s="13">
        <v>437.25</v>
      </c>
      <c r="D121" s="13">
        <v>270.86</v>
      </c>
      <c r="E121" s="15">
        <f t="shared" si="10"/>
        <v>61.946255002858777</v>
      </c>
    </row>
    <row r="122" spans="1:5" s="4" customFormat="1" ht="80.25" customHeight="1">
      <c r="A122" s="12" t="s">
        <v>171</v>
      </c>
      <c r="B122" s="22" t="s">
        <v>214</v>
      </c>
      <c r="C122" s="13">
        <v>17916.330000000002</v>
      </c>
      <c r="D122" s="13">
        <v>12752.82</v>
      </c>
      <c r="E122" s="15">
        <f t="shared" si="10"/>
        <v>71.179867751933571</v>
      </c>
    </row>
    <row r="123" spans="1:5" s="4" customFormat="1" ht="78.75" customHeight="1">
      <c r="A123" s="12" t="s">
        <v>172</v>
      </c>
      <c r="B123" s="22" t="s">
        <v>173</v>
      </c>
      <c r="C123" s="13">
        <v>17916.330000000002</v>
      </c>
      <c r="D123" s="13">
        <v>12752.82</v>
      </c>
      <c r="E123" s="15">
        <f t="shared" si="10"/>
        <v>71.179867751933571</v>
      </c>
    </row>
    <row r="124" spans="1:5" s="4" customFormat="1" ht="36.6" customHeight="1">
      <c r="A124" s="12" t="s">
        <v>237</v>
      </c>
      <c r="B124" s="22" t="s">
        <v>251</v>
      </c>
      <c r="C124" s="13">
        <v>400.7</v>
      </c>
      <c r="D124" s="13">
        <v>0</v>
      </c>
      <c r="E124" s="15">
        <f t="shared" si="10"/>
        <v>0</v>
      </c>
    </row>
    <row r="125" spans="1:5" s="4" customFormat="1" ht="35.1" customHeight="1">
      <c r="A125" s="12" t="s">
        <v>236</v>
      </c>
      <c r="B125" s="22" t="s">
        <v>251</v>
      </c>
      <c r="C125" s="13">
        <v>400.7</v>
      </c>
      <c r="D125" s="13">
        <v>0</v>
      </c>
      <c r="E125" s="15">
        <f t="shared" si="10"/>
        <v>0</v>
      </c>
    </row>
    <row r="126" spans="1:5" s="4" customFormat="1" ht="114" customHeight="1">
      <c r="A126" s="12" t="s">
        <v>193</v>
      </c>
      <c r="B126" s="22" t="s">
        <v>213</v>
      </c>
      <c r="C126" s="13">
        <v>34288.199999999997</v>
      </c>
      <c r="D126" s="13">
        <v>19270.939999999999</v>
      </c>
      <c r="E126" s="15">
        <f t="shared" si="10"/>
        <v>56.202833627895309</v>
      </c>
    </row>
    <row r="127" spans="1:5" s="4" customFormat="1" ht="114.75" customHeight="1">
      <c r="A127" s="12" t="s">
        <v>194</v>
      </c>
      <c r="B127" s="22" t="s">
        <v>213</v>
      </c>
      <c r="C127" s="13">
        <v>34288.199999999997</v>
      </c>
      <c r="D127" s="13">
        <v>19270.939999999999</v>
      </c>
      <c r="E127" s="15">
        <f t="shared" si="10"/>
        <v>56.202833627895309</v>
      </c>
    </row>
    <row r="128" spans="1:5" s="4" customFormat="1" ht="18.75" customHeight="1">
      <c r="A128" s="31" t="s">
        <v>153</v>
      </c>
      <c r="B128" s="21" t="s">
        <v>154</v>
      </c>
      <c r="C128" s="11">
        <f>C133</f>
        <v>1516.21</v>
      </c>
      <c r="D128" s="11">
        <f t="shared" ref="D128" si="11">D133</f>
        <v>2980.38</v>
      </c>
      <c r="E128" s="9">
        <f t="shared" si="10"/>
        <v>196.56775776442578</v>
      </c>
    </row>
    <row r="129" spans="1:5" s="4" customFormat="1" ht="84" hidden="1" customHeight="1">
      <c r="A129" s="27" t="s">
        <v>155</v>
      </c>
      <c r="B129" s="23" t="s">
        <v>156</v>
      </c>
      <c r="C129" s="13"/>
      <c r="D129" s="13">
        <v>0</v>
      </c>
      <c r="E129" s="9" t="e">
        <f t="shared" si="10"/>
        <v>#DIV/0!</v>
      </c>
    </row>
    <row r="130" spans="1:5" s="4" customFormat="1" ht="66" hidden="1" customHeight="1">
      <c r="A130" s="27" t="s">
        <v>157</v>
      </c>
      <c r="B130" s="23" t="s">
        <v>158</v>
      </c>
      <c r="C130" s="13"/>
      <c r="D130" s="13">
        <v>0</v>
      </c>
      <c r="E130" s="9" t="e">
        <f t="shared" si="10"/>
        <v>#DIV/0!</v>
      </c>
    </row>
    <row r="131" spans="1:5" s="4" customFormat="1" ht="84.75" hidden="1" customHeight="1">
      <c r="A131" s="27" t="s">
        <v>155</v>
      </c>
      <c r="B131" s="23" t="s">
        <v>195</v>
      </c>
      <c r="C131" s="13"/>
      <c r="D131" s="13"/>
      <c r="E131" s="9" t="e">
        <f t="shared" si="10"/>
        <v>#DIV/0!</v>
      </c>
    </row>
    <row r="132" spans="1:5" s="4" customFormat="1" ht="66" hidden="1" customHeight="1">
      <c r="A132" s="27" t="s">
        <v>157</v>
      </c>
      <c r="B132" s="23" t="s">
        <v>196</v>
      </c>
      <c r="C132" s="13"/>
      <c r="D132" s="13"/>
      <c r="E132" s="9" t="e">
        <f t="shared" si="10"/>
        <v>#DIV/0!</v>
      </c>
    </row>
    <row r="133" spans="1:5" s="4" customFormat="1" ht="33.75" customHeight="1">
      <c r="A133" s="27" t="s">
        <v>159</v>
      </c>
      <c r="B133" s="23" t="s">
        <v>165</v>
      </c>
      <c r="C133" s="13">
        <v>1516.21</v>
      </c>
      <c r="D133" s="13">
        <v>2980.38</v>
      </c>
      <c r="E133" s="15">
        <f t="shared" si="10"/>
        <v>196.56775776442578</v>
      </c>
    </row>
    <row r="134" spans="1:5" s="4" customFormat="1" ht="33.75" customHeight="1">
      <c r="A134" s="27" t="s">
        <v>160</v>
      </c>
      <c r="B134" s="23" t="s">
        <v>164</v>
      </c>
      <c r="C134" s="13">
        <v>1516.21</v>
      </c>
      <c r="D134" s="13">
        <v>2980.38</v>
      </c>
      <c r="E134" s="15">
        <f t="shared" si="10"/>
        <v>196.56775776442578</v>
      </c>
    </row>
    <row r="135" spans="1:5" s="4" customFormat="1" ht="23.25" customHeight="1">
      <c r="A135" s="29" t="s">
        <v>199</v>
      </c>
      <c r="B135" s="30" t="s">
        <v>198</v>
      </c>
      <c r="C135" s="28">
        <f>C136</f>
        <v>1016</v>
      </c>
      <c r="D135" s="28">
        <f>D136</f>
        <v>752.75</v>
      </c>
      <c r="E135" s="9">
        <f t="shared" si="10"/>
        <v>74.089566929133852</v>
      </c>
    </row>
    <row r="136" spans="1:5" s="4" customFormat="1" ht="33" customHeight="1">
      <c r="A136" s="27" t="s">
        <v>197</v>
      </c>
      <c r="B136" s="23" t="s">
        <v>200</v>
      </c>
      <c r="C136" s="26">
        <v>1016</v>
      </c>
      <c r="D136" s="13">
        <v>752.75</v>
      </c>
      <c r="E136" s="15">
        <f t="shared" si="10"/>
        <v>74.089566929133852</v>
      </c>
    </row>
    <row r="137" spans="1:5" s="4" customFormat="1" ht="51.75" customHeight="1">
      <c r="A137" s="27" t="s">
        <v>201</v>
      </c>
      <c r="B137" s="23" t="s">
        <v>203</v>
      </c>
      <c r="C137" s="26">
        <v>1016</v>
      </c>
      <c r="D137" s="13">
        <v>752.75</v>
      </c>
      <c r="E137" s="15">
        <f t="shared" si="10"/>
        <v>74.089566929133852</v>
      </c>
    </row>
    <row r="138" spans="1:5" s="4" customFormat="1" ht="48.75" customHeight="1">
      <c r="A138" s="27" t="s">
        <v>202</v>
      </c>
      <c r="B138" s="23" t="s">
        <v>203</v>
      </c>
      <c r="C138" s="26">
        <v>1016</v>
      </c>
      <c r="D138" s="13">
        <v>752.75</v>
      </c>
      <c r="E138" s="15">
        <f t="shared" si="10"/>
        <v>74.089566929133852</v>
      </c>
    </row>
    <row r="139" spans="1:5" s="4" customFormat="1" ht="95.25" hidden="1" customHeight="1">
      <c r="A139" s="29" t="s">
        <v>174</v>
      </c>
      <c r="B139" s="32" t="s">
        <v>175</v>
      </c>
      <c r="C139" s="28">
        <f>SUM(C140)</f>
        <v>0</v>
      </c>
      <c r="D139" s="28">
        <f>SUM(D140)</f>
        <v>0</v>
      </c>
      <c r="E139" s="9"/>
    </row>
    <row r="140" spans="1:5" s="4" customFormat="1" ht="48" hidden="1" customHeight="1">
      <c r="A140" s="27" t="s">
        <v>176</v>
      </c>
      <c r="B140" s="33" t="s">
        <v>177</v>
      </c>
      <c r="C140" s="26"/>
      <c r="D140" s="13"/>
      <c r="E140" s="15"/>
    </row>
    <row r="141" spans="1:5" s="4" customFormat="1" ht="33" hidden="1" customHeight="1">
      <c r="A141" s="27" t="s">
        <v>178</v>
      </c>
      <c r="B141" s="33" t="s">
        <v>179</v>
      </c>
      <c r="C141" s="26"/>
      <c r="D141" s="13"/>
      <c r="E141" s="15"/>
    </row>
    <row r="142" spans="1:5" s="4" customFormat="1" ht="48" hidden="1" customHeight="1">
      <c r="A142" s="27" t="s">
        <v>180</v>
      </c>
      <c r="B142" s="33" t="s">
        <v>181</v>
      </c>
      <c r="C142" s="26"/>
      <c r="D142" s="13"/>
      <c r="E142" s="15"/>
    </row>
    <row r="143" spans="1:5" s="4" customFormat="1" ht="47.25" customHeight="1">
      <c r="A143" s="10" t="s">
        <v>136</v>
      </c>
      <c r="B143" s="21" t="s">
        <v>137</v>
      </c>
      <c r="C143" s="28">
        <f>SUM(C144)</f>
        <v>-1240.07</v>
      </c>
      <c r="D143" s="28">
        <f>SUM(D144)</f>
        <v>-7454.04</v>
      </c>
      <c r="E143" s="9">
        <f>D143/C143*100</f>
        <v>601.09832509455111</v>
      </c>
    </row>
    <row r="144" spans="1:5" s="4" customFormat="1" ht="63.75" customHeight="1">
      <c r="A144" s="27" t="s">
        <v>182</v>
      </c>
      <c r="B144" s="33" t="s">
        <v>183</v>
      </c>
      <c r="C144" s="26">
        <v>-1240.07</v>
      </c>
      <c r="D144" s="14">
        <v>-7454.04</v>
      </c>
      <c r="E144" s="15">
        <f>D144/C144*100</f>
        <v>601.09832509455111</v>
      </c>
    </row>
    <row r="145" spans="1:5" ht="19.350000000000001" customHeight="1">
      <c r="A145" s="3"/>
      <c r="B145" s="17" t="s">
        <v>57</v>
      </c>
      <c r="C145" s="18">
        <f>SUM(C64+C8)</f>
        <v>1252518.23</v>
      </c>
      <c r="D145" s="18">
        <f>SUM(D64+D8)</f>
        <v>609347.87000000011</v>
      </c>
      <c r="E145" s="9">
        <f>D145/C145*100</f>
        <v>48.649820450118334</v>
      </c>
    </row>
    <row r="146" spans="1:5" ht="18" hidden="1">
      <c r="A146" s="1" t="s">
        <v>17</v>
      </c>
      <c r="B146" s="1"/>
      <c r="C146" s="1"/>
      <c r="D146" s="1"/>
      <c r="E146" s="1"/>
    </row>
  </sheetData>
  <mergeCells count="3">
    <mergeCell ref="A2:E2"/>
    <mergeCell ref="A3:E3"/>
    <mergeCell ref="A1:E1"/>
  </mergeCells>
  <phoneticPr fontId="0" type="noConversion"/>
  <pageMargins left="0.47244094488188981" right="0.23622047244094491" top="0.43307086614173229" bottom="0.31496062992125984" header="0.23622047244094491" footer="0.23622047244094491"/>
  <pageSetup paperSize="9" scale="76" fitToHeight="14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 год</vt:lpstr>
      <vt:lpstr>'2013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КапниноваА</cp:lastModifiedBy>
  <cp:lastPrinted>2016-07-29T06:13:26Z</cp:lastPrinted>
  <dcterms:created xsi:type="dcterms:W3CDTF">1996-10-08T23:32:33Z</dcterms:created>
  <dcterms:modified xsi:type="dcterms:W3CDTF">2016-07-29T06:13:28Z</dcterms:modified>
</cp:coreProperties>
</file>