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9720" windowHeight="7320" activeTab="1"/>
  </bookViews>
  <sheets>
    <sheet name="Лист1" sheetId="4" r:id="rId1"/>
    <sheet name="2014 год" sheetId="3" r:id="rId2"/>
  </sheets>
  <definedNames>
    <definedName name="_xlnm.Print_Titles" localSheetId="1">'2014 год'!$12:$13</definedName>
    <definedName name="_xlnm.Print_Area" localSheetId="1">'2014 год'!$A$1:$F$199</definedName>
  </definedNames>
  <calcPr calcId="125725"/>
</workbook>
</file>

<file path=xl/calcChain.xml><?xml version="1.0" encoding="utf-8"?>
<calcChain xmlns="http://schemas.openxmlformats.org/spreadsheetml/2006/main">
  <c r="E39" i="3"/>
  <c r="E41"/>
  <c r="E36"/>
  <c r="E172"/>
  <c r="E186"/>
  <c r="D171"/>
  <c r="C171"/>
  <c r="E168"/>
  <c r="E158"/>
  <c r="E147"/>
  <c r="E146"/>
  <c r="E142"/>
  <c r="E133"/>
  <c r="E134"/>
  <c r="E132"/>
  <c r="E128"/>
  <c r="E127"/>
  <c r="E116"/>
  <c r="E92"/>
  <c r="D86"/>
  <c r="E77"/>
  <c r="E69"/>
  <c r="E44"/>
  <c r="E46"/>
  <c r="E31"/>
  <c r="E30"/>
  <c r="E29"/>
  <c r="D28"/>
  <c r="D27" s="1"/>
  <c r="C28"/>
  <c r="C27" s="1"/>
  <c r="E17"/>
  <c r="E18"/>
  <c r="E19"/>
  <c r="D34"/>
  <c r="D185"/>
  <c r="C185"/>
  <c r="E189"/>
  <c r="E188"/>
  <c r="E187"/>
  <c r="C163"/>
  <c r="D163"/>
  <c r="E179"/>
  <c r="E178"/>
  <c r="E177"/>
  <c r="C139"/>
  <c r="E159"/>
  <c r="E106"/>
  <c r="D115"/>
  <c r="C115"/>
  <c r="E119"/>
  <c r="E97"/>
  <c r="E91"/>
  <c r="E131"/>
  <c r="E130"/>
  <c r="E126"/>
  <c r="E176"/>
  <c r="E175"/>
  <c r="E90"/>
  <c r="D61"/>
  <c r="C61"/>
  <c r="D38"/>
  <c r="D65"/>
  <c r="E169"/>
  <c r="E157"/>
  <c r="E155"/>
  <c r="D121"/>
  <c r="C121"/>
  <c r="D101"/>
  <c r="F99" s="1"/>
  <c r="C101"/>
  <c r="E102"/>
  <c r="D89"/>
  <c r="C89"/>
  <c r="D72"/>
  <c r="C38"/>
  <c r="D63"/>
  <c r="C63"/>
  <c r="D54"/>
  <c r="C54"/>
  <c r="E57"/>
  <c r="D48"/>
  <c r="C48"/>
  <c r="D24"/>
  <c r="C24"/>
  <c r="C52"/>
  <c r="C58"/>
  <c r="D58"/>
  <c r="C65"/>
  <c r="D52"/>
  <c r="E52" s="1"/>
  <c r="D14"/>
  <c r="D21"/>
  <c r="D80"/>
  <c r="D83"/>
  <c r="D139"/>
  <c r="C14"/>
  <c r="C21"/>
  <c r="C34"/>
  <c r="C72"/>
  <c r="C80"/>
  <c r="C83"/>
  <c r="E167"/>
  <c r="E166"/>
  <c r="E122"/>
  <c r="E111"/>
  <c r="E98"/>
  <c r="E94"/>
  <c r="D15"/>
  <c r="C15"/>
  <c r="E16"/>
  <c r="E183"/>
  <c r="E180"/>
  <c r="E161"/>
  <c r="E136"/>
  <c r="E137"/>
  <c r="E104"/>
  <c r="E141"/>
  <c r="E143"/>
  <c r="E144"/>
  <c r="E145"/>
  <c r="E148"/>
  <c r="E149"/>
  <c r="E150"/>
  <c r="E151"/>
  <c r="E152"/>
  <c r="E153"/>
  <c r="E154"/>
  <c r="E156"/>
  <c r="E160"/>
  <c r="E84"/>
  <c r="E68"/>
  <c r="E66"/>
  <c r="E62"/>
  <c r="E61" s="1"/>
  <c r="E56"/>
  <c r="E55"/>
  <c r="E53"/>
  <c r="E165"/>
  <c r="E135"/>
  <c r="E129"/>
  <c r="E118"/>
  <c r="E110"/>
  <c r="E108"/>
  <c r="E99"/>
  <c r="E95"/>
  <c r="E96"/>
  <c r="E78"/>
  <c r="E73"/>
  <c r="E105"/>
  <c r="F147"/>
  <c r="F101"/>
  <c r="F190"/>
  <c r="E103"/>
  <c r="E107"/>
  <c r="E59"/>
  <c r="E60"/>
  <c r="E34" l="1"/>
  <c r="E38"/>
  <c r="E27"/>
  <c r="E28"/>
  <c r="E185"/>
  <c r="E54"/>
  <c r="E101"/>
  <c r="E139"/>
  <c r="E72"/>
  <c r="E163"/>
  <c r="E15"/>
  <c r="E65"/>
  <c r="E83"/>
  <c r="E121"/>
  <c r="E89"/>
  <c r="E171"/>
  <c r="D51"/>
  <c r="D190" s="1"/>
  <c r="E14"/>
  <c r="E115"/>
  <c r="E58"/>
  <c r="C51"/>
  <c r="C190" s="1"/>
  <c r="E190" l="1"/>
  <c r="F189"/>
  <c r="E51"/>
</calcChain>
</file>

<file path=xl/sharedStrings.xml><?xml version="1.0" encoding="utf-8"?>
<sst xmlns="http://schemas.openxmlformats.org/spreadsheetml/2006/main" count="350" uniqueCount="288">
  <si>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</si>
  <si>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УПРАВЛЕНИЕ ЖИЛИЩНО-КОММУНАЛЬ-НОГО ХОЗЯЙСТВА АДМИНИСТРАЦИИ ГОРОДА ГЕОРГИЕВСКА</t>
  </si>
  <si>
    <t>609 2 02 03024 04 0147 151</t>
  </si>
  <si>
    <t>Субвенции бюджетам городских округов на выполнение передаваемых полномочий субъектов Российской Федерации на осуществление отдельных государственных полномочий  в области социальной защиты отдельных категорий граждан</t>
  </si>
  <si>
    <t>609 2 02 03090 04 0145 151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</si>
  <si>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за счет средств федерального бюджета</t>
  </si>
  <si>
    <t>613 2 19 04000 04 0000 151</t>
  </si>
  <si>
    <t>614 1 17 05040 04 0000 180</t>
  </si>
  <si>
    <t>601 2 02 03007 04 0000 151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</si>
  <si>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</si>
  <si>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Прочие межбюджетные трансферты, передаваемые бюджетам городских округов на содержание депутатов Думы Ставропольского края и их помощников</t>
  </si>
  <si>
    <t>601 2 02 04999 04 0064 151</t>
  </si>
  <si>
    <t>614 2 19 04000 04 0000 151</t>
  </si>
  <si>
    <t>Субвенции бюджетам городских округов на вы-полнение передаваемых полномочий субъектов Российской Федерации по организации и осуществлению деятельности по опеке и попечительству в области здравоохранения</t>
  </si>
  <si>
    <t xml:space="preserve">Наименование доходов </t>
  </si>
  <si>
    <t>Налоги на прибыль, доходы</t>
  </si>
  <si>
    <t>Налог на доходы физических лиц</t>
  </si>
  <si>
    <t>Единый налог на вмененный доход для отдельных видов деятельности</t>
  </si>
  <si>
    <t>Налоги на совокупный доход</t>
  </si>
  <si>
    <t>Налоги на имущество</t>
  </si>
  <si>
    <t>Земельный налог</t>
  </si>
  <si>
    <t>Плата за негативное воздействие на окружающую среду</t>
  </si>
  <si>
    <t>Штрафы, санкции, возмещение ущерба</t>
  </si>
  <si>
    <t>(тыс. рублей)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</si>
  <si>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</si>
  <si>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 xml:space="preserve">Налог на имущество физических лиц </t>
  </si>
  <si>
    <t>Единый сельскохозяйственный налог</t>
  </si>
  <si>
    <t>Задолженность и перерасчеты по отмененным налогам, сборам и иным обязательным платежам</t>
  </si>
  <si>
    <t xml:space="preserve"> -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</si>
  <si>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</si>
  <si>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</si>
  <si>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Государственная пошлина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</si>
  <si>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</si>
  <si>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</si>
  <si>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ВСЕГО ДОХОДОВ</t>
  </si>
  <si>
    <t>Дотации бюджетам городских округов  на выравнивание бюджетной обеспеченности</t>
  </si>
  <si>
    <t>Процент исполнения городского бюджета за 9 месяцев 2009 года, %</t>
  </si>
  <si>
    <t>182 1 01 02000 01 0000 110</t>
  </si>
  <si>
    <t>182 1 05 02000 02 0000 110</t>
  </si>
  <si>
    <t>182 1 05 03000 01 0000 110</t>
  </si>
  <si>
    <t>182 1 01 00000 00 0000 000</t>
  </si>
  <si>
    <t xml:space="preserve">182 1 05 00000 00 0000 000 </t>
  </si>
  <si>
    <t>182 1 06 00000 00 0000 000</t>
  </si>
  <si>
    <t>182 1 06 01000 00 0000 110</t>
  </si>
  <si>
    <t>182 1 06 06000 00 0000 110</t>
  </si>
  <si>
    <t>182 1 08 00000 00 0000 000</t>
  </si>
  <si>
    <t>182 1 08 03010 01 0000 110</t>
  </si>
  <si>
    <t>601 1 08 07150 01 0000 110</t>
  </si>
  <si>
    <t>182 1 09 00000 00 0000 000</t>
  </si>
  <si>
    <t>182 1 16 00000 00 0000 000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</si>
  <si>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</si>
  <si>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</si>
  <si>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</si>
  <si>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</si>
  <si>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182 1 16 03010 01 0000 140</t>
  </si>
  <si>
    <t>182 1 16 03030 01 0000 140</t>
  </si>
  <si>
    <t>182 1 16 06000 01 0000 140</t>
  </si>
  <si>
    <t>182 1 16 90040 04 0000 140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</si>
  <si>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</si>
  <si>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141 1 16 28000 01 0000 140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</si>
  <si>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 бюджеты городских округов</t>
  </si>
  <si>
    <t>188 1 16 21040 04 0000 140</t>
  </si>
  <si>
    <t>188 1 16 90040 04 0000 140</t>
  </si>
  <si>
    <t>192 1 16 90040 04 0000 140</t>
  </si>
  <si>
    <t>АДМИНИСТРАЦИЯ ГОРОДА ГЕОРГИЕВСКА</t>
  </si>
  <si>
    <t>601 1 16 90040 04 0000 140</t>
  </si>
  <si>
    <t>Субвенции бюджетам городских округов на выполнение передаваемых полномочий субъектов Российской Федерации на реализацию закона Ставропольского края «О наделении органов местного самоуправления муниципальных образований в Ставропольском крае отдельными государственными полномочиями по формированию, содержанию и использованию Архивного фонда Ставропольского края»</t>
  </si>
  <si>
    <t>Субвенции бюджетам городских округов на выполнение передаваемых полномочий субъектов Российской Федерации на реализацию закона Ставропольского края «О наделении органов местного самоуправления муниципальных районов и городских округов в Ставропольском крае отдельными государственными полномочиями  Ставропольского края по созданию комиссий по делам несовершеннолетних и защите их прав и организации деятельности таких комиссий»</t>
  </si>
  <si>
    <t>602 1 11 07140 04 0000 120</t>
  </si>
  <si>
    <t>602 1 14 06012 04 0000 430</t>
  </si>
  <si>
    <t>604 2 02 01001 04 0000 151</t>
  </si>
  <si>
    <t>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 в области образования</t>
  </si>
  <si>
    <t>Субвенции бюджетам городских округов на выполнение передаваемых полномочий субъектов Российской Федерации на обеспечение бесплатного проезда детей-сирот и детей, оставшихся без попечения родителей, в том числе находящихся под опекой, обучающихся в муниципальных образовательных  учреждениях Ставропольского края</t>
  </si>
  <si>
    <t>602 1 17 01040 04 0000 180</t>
  </si>
  <si>
    <t>Невыясненные поступления, зачисляемые в бюджеты городских округов</t>
  </si>
  <si>
    <t>604 1 17 05040 04 0000 180</t>
  </si>
  <si>
    <t>Прочие неналоговые доходы бюджетов городских округов</t>
  </si>
  <si>
    <t>ОТДЕЛ ВНУТРЕННИХ ДЕЛ ПО ГОРОДУ ГЕОРГИЕВСКУ И ГЕОРГИЕВСКОМУ РАЙОНУ</t>
  </si>
  <si>
    <t>Код бюджетной классификации доходов бюджетовбюджетной классификации Российской Федерации</t>
  </si>
  <si>
    <t>106 1 16 90040 04 0000 140</t>
  </si>
  <si>
    <t>321 1 16 25060 01 0000 140</t>
  </si>
  <si>
    <t>Денежные взаскания (штрафы) за нарушение земельного законодательства</t>
  </si>
  <si>
    <t>ФЕДЕРАЛЬНАЯ СЛУЖБА ПО НАДЗОРУ В СФЕРЕ ТРАНСПОРТА</t>
  </si>
  <si>
    <t xml:space="preserve">ДОХОДЫ БЮДЖЕТА ГОРОДА ГЕОРГИЕВСКА </t>
  </si>
  <si>
    <t>048</t>
  </si>
  <si>
    <t>048 1 12 01000 01 0000 120</t>
  </si>
  <si>
    <t>601 2 02 03024 04 0045 151</t>
  </si>
  <si>
    <t>601 2 02 03024 04 0047 151</t>
  </si>
  <si>
    <t>602 1 14 06024 04 0000 430</t>
  </si>
  <si>
    <t>606 2 02 03024 04 0030 151</t>
  </si>
  <si>
    <t>Субвенции бюджетам городских округов на выполнение передаваемых полномочий субъектов Российской Федерации на реализацию закона Ставропольского края «О наделении органов местного самоуправления муниципальных районов и городских округов в Ставропольском крае отдельными государственными полномочиями по социальной поддержке детей-инвалидов» на обучение детей-инвалидов дошкольного возраста, не посещающих дошкольные учреждения, на дому</t>
  </si>
  <si>
    <t>606 2 02 03029 04 0000 151</t>
  </si>
  <si>
    <t xml:space="preserve"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</si>
  <si>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УПРАВЛЕНИЕ ТРУДА И СОЦИАЛЬНОЙ ЗАЩИТЫ НАСЕЛЕНИЯ АДМИНИСТРАЦИИ ГОРОДА ГЕОРГИЕВСКА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</si>
  <si>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</si>
  <si>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</si>
  <si>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вы-полнение передаваемых полномочий субъектов Российской Федерации на выплату ежемесячной доплаты к пенсии гражданам, ставшим инвалидами при исполнении служебных обязанностей в районах боевых действий</t>
  </si>
  <si>
    <t>Субвенции бюджетам городских округов на вы-полнение передаваемых полномочий субъектов Российской Федерации на выплату ежемесячной денежной выплаты семьям погиших ветеранов боевых действий</t>
  </si>
  <si>
    <t>Субвенции бюджетам городских округов на вы-полнение передаваемых полномочий субъектов Российской Федерации на предоставление государственной социальной помощи малоимущим семьям, малоимущим одиноко проживающим гражданам</t>
  </si>
  <si>
    <t>Субвенции бюджетам городских округов на вы-полнение передаваемых полномочий субъектов Российской Федерации на предоставление мер социальной поддержки многодетным семьям</t>
  </si>
  <si>
    <t>Субвенции бюджетам городских округов на вы-полнение передаваемых полномочий субъектов Российской Федерации на выплату ежегодного социального пособия на проезд учащимся (студентам)</t>
  </si>
  <si>
    <t>Субвенции бюджетам городских округов на вы-полнение передаваемых полномочий субъектов Российской Федерации на обеспечение мер социальной поддержки ветеранов труда Ставропольского края</t>
  </si>
  <si>
    <t>Субвенции бюджетам городских округов на вы-полнение передаваемых полномочий субъектов Российской Федерации на выплату ежемесячного пособия на ребенка</t>
  </si>
  <si>
    <t>Субвенции бюджетам городских округов на вы-полнение передаваемых полномочий субъектов Российской Федерации на на обеспечение мер социальной поддержки ветеранов труда и тружеников тыла</t>
  </si>
  <si>
    <t>609 2 02 03001 04 0000 151</t>
  </si>
  <si>
    <t>609 2 02 03012 04 0000 151</t>
  </si>
  <si>
    <t>609 2 02 03022 04 0000 151</t>
  </si>
  <si>
    <t>609 2 02 03024 04 0038 151</t>
  </si>
  <si>
    <t>609 2 02 03024 04 0039 151</t>
  </si>
  <si>
    <t>609 2 02 03024 04 0040 151</t>
  </si>
  <si>
    <t>609 2 02 03024 04 0041 151</t>
  </si>
  <si>
    <t>609 2 02 03024 04 0042 151</t>
  </si>
  <si>
    <t>609 2 02 03024 04 0043 151</t>
  </si>
  <si>
    <t>609 2 02 03024 04 0066 151</t>
  </si>
  <si>
    <t>609 2 02 03024 04 0067 151</t>
  </si>
  <si>
    <t xml:space="preserve">Субвенции бюджетам городских округов на выплату единовременного пособия беременной жене военнослужащего, проходящего службу по призыву, а также ежемесячного пособия на ребенка военнослужащего, проходящего военную службу по призыву  </t>
  </si>
  <si>
    <t>Прочие безвозмездные поступления в бюджеты городских округов от бюджетов субъектов Российской Федерации</t>
  </si>
  <si>
    <t>609 2 02 03053 04 0000 151</t>
  </si>
  <si>
    <t>УПРАВЛЕНИЕ ФЕДЕРАЛЬНОЙ СЛУЖБЫ ПО НАДЗОРУ В СФЕРЕ ПРИРОДОПОЛЬЗОВАНИЯ ПО СТАВРОПОЛЬСКОМУ КРАЮ</t>
  </si>
  <si>
    <t xml:space="preserve">УПРАВЛЕНИЕ ФЕДЕРАЛЬНОЙ СЛУЖБЫ ПО НАДЗОРУ В СФЕРЕ ЗАЩИТЫ ПРАВ ПОТРЕБИТЕЛЕЙ И БЛАГОПОЛУЧИЯ ЧЕЛОВЕКА ПО ПО СТАВРОПОЛЬСКОМУ КРАЮ </t>
  </si>
  <si>
    <t>141 1 16 25050 01 0000 140</t>
  </si>
  <si>
    <t>Денежные взыскания (штрафы) за нарушение  законодательства в области охраны окружающей среды</t>
  </si>
  <si>
    <t>601 2 19 04000 04 0000 151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</si>
  <si>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</si>
  <si>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602 1 11 05024 04 0000 120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</si>
  <si>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 учреждений)</t>
  </si>
  <si>
    <t>606 2 19 04000 04 0000 151</t>
  </si>
  <si>
    <t>Прочие безвозмездные поступления в бюджеты городских округов учреждениям, находящимся в ведении городских органов местного самоуправления</t>
  </si>
  <si>
    <t>609 2 02 09023 04 0063 151</t>
  </si>
  <si>
    <t>609 2 19 04000 04 0000 151</t>
  </si>
  <si>
    <t>141 1 16 90040 04 0000 140</t>
  </si>
  <si>
    <t>048 1 12 01010 01 0000 120</t>
  </si>
  <si>
    <t>048 1 12 01020 01 0000 120</t>
  </si>
  <si>
    <t>048 1 12 01030 01 0000 120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</si>
  <si>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</si>
  <si>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</si>
  <si>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</si>
  <si>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</si>
  <si>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048 1 12 01040 01 0000 120</t>
  </si>
  <si>
    <t>060</t>
  </si>
  <si>
    <t>060 1 16 90040 04 0000 140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</si>
  <si>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</si>
  <si>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182 1 09 04052 04 0000 110</t>
  </si>
  <si>
    <t>Земельный налог (по обязательствам, возникшим до 01 января 2006 года), мобилизуемый на территории городских округов</t>
  </si>
  <si>
    <t>182 1 16 43000 01 0000 140</t>
  </si>
  <si>
    <t>602 1 11 05012 04 0000 120</t>
  </si>
  <si>
    <t>602 1 11 05034 04 0000 120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</si>
  <si>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 </t>
  </si>
  <si>
    <t>602 1 14 02043 04 0000 410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</si>
  <si>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</si>
  <si>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доходы от компенсации затрат бюджетов городских  округов в части доходов казенных учреждений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</si>
  <si>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</si>
  <si>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606 1 13 01994 04 2000 130</t>
  </si>
  <si>
    <t xml:space="preserve">Прочие доходы от оказания платных услуг (работ) получателями средств бюджетов городских округов </t>
  </si>
  <si>
    <t>606 1 17 01040 04 0000 180</t>
  </si>
  <si>
    <t>609 1 13 02994 04 2000 120</t>
  </si>
  <si>
    <t>609 2 02 03013 04 0000 151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</si>
  <si>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</si>
  <si>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ОТДЕЛ ОПЕКИ И ПОПЕЧИТЕЛЬСТВА АДМИНИСТРАЦИИ ГОРОДА ГЕОРГИЕВСКА</t>
  </si>
  <si>
    <t>613 2 02 03024 04 0026 151</t>
  </si>
  <si>
    <t>613 2 02 03024 04 0028 151</t>
  </si>
  <si>
    <t>613 2 02 03024 04 0029 151</t>
  </si>
  <si>
    <t>614 1 13 01994 04 2000 130</t>
  </si>
  <si>
    <t>602 1 17 05040 04 0000 180</t>
  </si>
  <si>
    <t>081</t>
  </si>
  <si>
    <t>141 1 16 08010 01 0000 140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</si>
  <si>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</si>
  <si>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141 1 16 08020 01 0000 140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</si>
  <si>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</si>
  <si>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141 1 16 25060 01 0000 140</t>
  </si>
  <si>
    <t>Денежные взыскания (штрафы) за нарушение  законодательства в области земельного законодательства</t>
  </si>
  <si>
    <t>141 116 25084 04 0000 140</t>
  </si>
  <si>
    <t xml:space="preserve">Денежные взыскания (штрафы) за нарушение водного законодательства на водных объектах, находящихся в собственности городских округов  </t>
  </si>
  <si>
    <t>Налог, взимаемый в связи с применением патентной системы налогообложения</t>
  </si>
  <si>
    <t>188 1 16 43000 01 0000 140</t>
  </si>
  <si>
    <t>141 1 16 43000 01 0000 140</t>
  </si>
  <si>
    <t>601 1 17 05040 04 0000 180</t>
  </si>
  <si>
    <t>Субсидии бюджетам городских округов на реализацию федеральных целевых программ  в рамках ФЦП  "Жилище" на 2011 - 2015 годы на подпрограмму "Обеспечение жильем молодых семей" за счет средств федерального бюджета</t>
  </si>
  <si>
    <t xml:space="preserve">Субсидии бюджетам городских округов на реализацию федеральных целевых программ (в рамках софинансирования подпрограммы "Обеспечение жильем молодых семей в Ставропольском крае на 2013-2015 годы") </t>
  </si>
  <si>
    <t>КОМИТЕТ ПО УПРАВЛЕНИЮ МУНИЦИ-ПАЛЬНЫМ ИМУЩЕСТВОМ АДМИНИСТ-РАЦИИ ГОРОДА ГЕОРГИЕВСКА</t>
  </si>
  <si>
    <t>ФЕДЕРАЛЬНАЯ СЛУЖБА ГОСУДАРСТ-ВЕННОЙ РЕГИСТРАЦИИ, КАДАСТРА И КАРТОГРАФИИ</t>
  </si>
  <si>
    <t xml:space="preserve">УПРАВЛЕНИЕ ФЕДЕРАЛЬНОЙ МИГРА-ЦИОННОЙ СЛУЖБЫ РОССИИ ПО СТАВРОПОЛЬСКОМУ КРАЮ </t>
  </si>
  <si>
    <t>ФЕДЕРАЛЬНАЯ СЛУЖБА ПО ВЕТЕРИНА-РНОМУ И ФИТОСАНИТАРНОМУ НАДЗОРУ</t>
  </si>
  <si>
    <t>ФИНАНСОВОЕ УПРАВЛЕНИЕ АДМИНИСТРА-ЦИИ ГОРОДА ГЕОРГИЕВСКА</t>
  </si>
  <si>
    <t>-</t>
  </si>
  <si>
    <t>606 1 17 05040 04 0000 180</t>
  </si>
  <si>
    <t>606 2 02 02999 04 0173 151</t>
  </si>
  <si>
    <t>Прочие субсидии бюджетам городских округов на проведение работ по замене оконных блоков в муниципальных дошкольных образовательных организациях Ставропольского края и муниципальных общеобразовательных организациях Ставропольского края</t>
  </si>
  <si>
    <t>606 2 02 03024 04 0163 151</t>
  </si>
  <si>
    <t>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</si>
  <si>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</t>
  </si>
  <si>
    <t>606 2 02 03024 04 0165 151</t>
  </si>
  <si>
    <t>601 1 13 01994 04 2000 130</t>
  </si>
  <si>
    <t>601 2 02 03024 04 0181 151</t>
  </si>
  <si>
    <t>Субвенции бюджетам городских округов на выполнение передаваемых полномочий субъектов Российской Федерации на реализацию Закона Ставропольского края "О наделении органов местного самоуправления муниципальных районов и городских округов в Ставропольском крае отдельными государственными полномочиями Ставропольского края по созданию административных комиссий"</t>
  </si>
  <si>
    <t>Дотации бюджетам городских округов на поддержку мер по обеспечению сбалансированности бюджетов</t>
  </si>
  <si>
    <t>604 2 02 01003 04 0000 151</t>
  </si>
  <si>
    <t>602 1 11 05074 04 0000 120</t>
  </si>
  <si>
    <t>Доходы от сдачи в аренду имущества, составляющего казну городских округов (за исключением земельных участков)</t>
  </si>
  <si>
    <t>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</si>
  <si>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609 2 02 03122 04 0000 151 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</si>
  <si>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</si>
  <si>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614 2 02 02051 04 0062 151</t>
  </si>
  <si>
    <t>614 2 02 02051 04 0084 151</t>
  </si>
  <si>
    <t xml:space="preserve"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 корпорации - Фонда содействия реформированию жилищно-коммунального хозяйства
</t>
  </si>
  <si>
    <t>614 2 02 02088 04 0002 151</t>
  </si>
  <si>
    <t>614 2 02 02089 04 0002 151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</si>
  <si>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</si>
  <si>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614 2 02 02999 04 0167 151</t>
  </si>
  <si>
    <t>Прочие субсидии бюджетам городских округов на обеспечение мероприятий по предоставлению дополнительной площади жилья при переселении граждан из аварийного жилищного фонда</t>
  </si>
  <si>
    <t>613 1 13 02994 04 2000 130</t>
  </si>
  <si>
    <t>606 1 13 02994 04 2000 130</t>
  </si>
  <si>
    <t>Субвенции бюджетам городских округов на выполнение передаваемых полномочий субъектов Российской Федерации по выплате единовременного пособия усыновителям</t>
  </si>
  <si>
    <t>КОМИТЕТ ПО КУЛЬТУРЕ И СПОРТУ АДМИНИСТРАЦИИ ГОРОДА ГЕОРГИЕВСКА</t>
  </si>
  <si>
    <t>645 2 02 04025 04 0072 151</t>
  </si>
  <si>
    <t>Межбюджетные  трансферты,  передаваемые бюджетам городских округов  на   комплектование   книжных фондов библиотек муниципальных образований за счет средств краевого бюджета</t>
  </si>
  <si>
    <t>106 1 16 43000 01 0000 140</t>
  </si>
  <si>
    <t>081 1 16 90040 04 0000 140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</si>
  <si>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</si>
  <si>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</si>
  <si>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</si>
  <si>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</si>
  <si>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</si>
  <si>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100 1 03 02000 01 0000 000</t>
  </si>
  <si>
    <t>100 1 03 02230 01 0000 110</t>
  </si>
  <si>
    <t>100 1 03 02240 01 0000 110</t>
  </si>
  <si>
    <t>100 1 03 02250 01 0000 110</t>
  </si>
  <si>
    <t>100 1 03 02260 01 0000 110</t>
  </si>
  <si>
    <t>182 1 05 04000 02 0000 110</t>
  </si>
  <si>
    <t>ФЕДЕРАЛЬНАЯ СЛУЖБА СУДЕБНЫХ ПРИСТАВОВ</t>
  </si>
  <si>
    <t>322 1 16 21040 04 0000 140</t>
  </si>
  <si>
    <t>602 1 11 01040 04 0000 120</t>
  </si>
  <si>
    <t>ФЕДЕРАЛЬНАЯ СЛУЖБА ПО НАДЗОРУ В СФЕРЕ ЗДРАВООХРАНЕНИЯ И СОЦИАЛЬ-НОГО РАЗВИТИЯ</t>
  </si>
  <si>
    <t>УПРАВЛЕНИЕ ФЕДЕРАЛЬНОГО КАЗНАЧЕЙ-СТВА ПО СТАВРОПОЛЬСКОМУ КРАЮ</t>
  </si>
  <si>
    <t>УПРАВЛЕНИЕ ОБРАЗОВАНИЯ И МОЛОДЁЖ-НОЙ ПОЛИТИКИ АДМИНИСТРАЦИИ ГОРОДА ГЕОРГИЕВСКА</t>
  </si>
  <si>
    <t xml:space="preserve">ИНСПЕКЦИЯ ФЕДЕРАЛЬНОЙ НАЛОГОВОЙ СЛУЖБЫ РОССИИ ПО ГОРОДУ ГЕОРГИЕВСКУ СТАВРОПОЛЬСКОГО КРАЯ </t>
  </si>
  <si>
    <t xml:space="preserve">по кодам классификации доходов бюджетов бюджетной классификации </t>
  </si>
  <si>
    <r>
      <t xml:space="preserve">ЗА </t>
    </r>
    <r>
      <rPr>
        <b/>
        <sz val="16"/>
        <rFont val="Times New Roman"/>
        <family val="1"/>
        <charset val="204"/>
      </rPr>
      <t>2015</t>
    </r>
    <r>
      <rPr>
        <b/>
        <sz val="14"/>
        <rFont val="Times New Roman"/>
        <family val="1"/>
        <charset val="204"/>
      </rPr>
      <t xml:space="preserve"> ГОД</t>
    </r>
  </si>
  <si>
    <t>ФЕДЕРАЛЬНАЯ СЛУЖБА ПО РЕГУЛИРОВАНИЮ АЛКОГОЛЬНОГО РЫНКА</t>
  </si>
  <si>
    <t>160 1 16 43000 01 0000 140</t>
  </si>
  <si>
    <t>188 1 16 25050 01 0000 140</t>
  </si>
  <si>
    <t>188 1 16 30013 01 0000 140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</si>
  <si>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 городских округов</t>
  </si>
  <si>
    <t>188 1 16 30030 01 0000 140</t>
  </si>
  <si>
    <t>Прочие денежные взыскания (штрафы) за правонарушения в области дорожного движения</t>
  </si>
  <si>
    <t>602 1 14 02042 04 0000 440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</si>
  <si>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</si>
  <si>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604 1 16 32000 04 0000 140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</si>
  <si>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</si>
  <si>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606 2 02 03024 04 0028 151</t>
  </si>
  <si>
    <t>606 2 02 03024 04 0029 151</t>
  </si>
  <si>
    <t>606 2 02 03024 04 0171 151</t>
  </si>
  <si>
    <t>606 2 02 03024 04 0193 151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</si>
  <si>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</si>
  <si>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613 2 02 03027 04 0000 151</t>
  </si>
  <si>
    <t>606 2 02 03027 04 0000 151</t>
  </si>
  <si>
    <t>609 2 02 03004 04 0000 151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</si>
  <si>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</si>
  <si>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609 2 02 03024 04 0026 151</t>
  </si>
  <si>
    <t>609 2 02 03090 04 0146 151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</si>
  <si>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за счет средств краевого бюджета</t>
  </si>
  <si>
    <t>614 1 08 07173 01 0000 110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</si>
  <si>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
Система ГАРАНТ: http://base.garant.ru/70408460/2/#block_1000#ixzz42DLsylmK</t>
  </si>
  <si>
    <t>614  2 02 02216 04 0137 151</t>
  </si>
  <si>
    <t>Субсидии бюджетам городских округов на осуществление дорожной деятельности в части капитального ремонта и ремонта автомобильных дорог общего пользования населенных пунктов</t>
  </si>
  <si>
    <t>614 2 02 02999 04 0182 151</t>
  </si>
  <si>
    <t>614 2 02 02999 04 0184 151</t>
  </si>
  <si>
    <t>Прочие субсидии бюджетам городских округов на обеспечение мероприятий по переселению граждан из аварийного жилищного фонда, реализуемых без участия средств государственной  корпорации - Фонда содействия реформированию жилищно-коммунального хозяйства</t>
  </si>
  <si>
    <t>645 2 02 02999 04 0156 151</t>
  </si>
  <si>
    <t xml:space="preserve">Прочие субсидии бюджетам городских округов на повышение заработной платы педагогических работников муниципальных образовательных учреждений дополнительного образования детей </t>
  </si>
  <si>
    <t>645 2 02 02999 04 0159 151</t>
  </si>
  <si>
    <t>Прочие субсидии бюджетам городских округов на повышение заработной платы работников муниципальных учреждений культуры</t>
  </si>
  <si>
    <t>645 2 02 04025 04 0073 151</t>
  </si>
  <si>
    <t>Межбюджетные  трансферты,  передаваемые бюджетам городских округов  на   комплектование   книжных фондов библиотек муниципальных образований за счет средств федерального бюджета</t>
  </si>
  <si>
    <t xml:space="preserve">Утверждено решением Думы города Георгиевска "О бюджете города Георгиевска на 2015 год  и на плановый период 2016 и 2017 годов" с учетом изменений </t>
  </si>
  <si>
    <t xml:space="preserve">Исполнено за 2015 год </t>
  </si>
  <si>
    <t>Процент исполнения, %</t>
  </si>
  <si>
    <t>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частных дошкольных образовательных организациях и частных общеобразовательных организациях</t>
  </si>
  <si>
    <t>Прочие субсидии бюджетам городских округов на обеспечение мероприятий по предоставлению дополнительной площади жилья при переселении граждан из аварийного жилищного фонда, реализуемых без участия средств государственной корпорации – Фонда содействия реформированию жилищно-коммунального хозяйства</t>
  </si>
  <si>
    <t>606 2 07 04050 04 0208 180</t>
  </si>
  <si>
    <t>к постановлению администрации</t>
  </si>
  <si>
    <t>города Георгиевска</t>
  </si>
  <si>
    <t>Ставропольского края</t>
  </si>
  <si>
    <t>ПРИЛОЖЕНИЕ 1</t>
  </si>
  <si>
    <t>администрации города</t>
  </si>
  <si>
    <t>И.о.управляющей делами</t>
  </si>
  <si>
    <t>А.В. Чернова</t>
  </si>
  <si>
    <t>от 22 марта 2016 г. № 352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</si>
</sst>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</font>
    <font>
      <u/>
      <sz val="7.5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8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4" fontId="6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9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0" xfId="2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NumberFormat="1" applyFont="1" applyFill="1" applyBorder="1" applyAlignment="1" applyProtection="1">
      <alignment horizontal="justify" vertical="top" wrapText="1"/>
      <protection hidden="1"/>
    </xf>
    <xf numFmtId="0" fontId="6" fillId="0" borderId="0" xfId="2" applyNumberFormat="1" applyFont="1" applyFill="1" applyBorder="1" applyAlignment="1" applyProtection="1">
      <alignment horizontal="justify" vertical="top" wrapText="1"/>
      <protection hidden="1"/>
    </xf>
    <xf numFmtId="0" fontId="4" fillId="0" borderId="0" xfId="2" applyNumberFormat="1" applyFont="1" applyFill="1" applyBorder="1" applyAlignment="1" applyProtection="1">
      <alignment horizontal="justify" wrapText="1"/>
      <protection hidden="1"/>
    </xf>
    <xf numFmtId="0" fontId="11" fillId="0" borderId="0" xfId="0" applyFont="1" applyAlignment="1">
      <alignment horizontal="justify" vertical="top" wrapText="1"/>
    </xf>
    <xf numFmtId="0" fontId="6" fillId="0" borderId="0" xfId="2" applyNumberFormat="1" applyFont="1" applyFill="1" applyBorder="1" applyAlignment="1" applyProtection="1">
      <alignment horizontal="justify" wrapText="1"/>
      <protection hidden="1"/>
    </xf>
    <xf numFmtId="49" fontId="6" fillId="0" borderId="0" xfId="2" applyNumberFormat="1" applyFont="1" applyFill="1" applyBorder="1" applyAlignment="1" applyProtection="1">
      <alignment horizontal="left" vertical="top" wrapText="1"/>
      <protection hidden="1"/>
    </xf>
    <xf numFmtId="49" fontId="6" fillId="0" borderId="0" xfId="0" applyNumberFormat="1" applyFont="1" applyBorder="1" applyAlignment="1">
      <alignment horizontal="left" vertical="top" wrapText="1"/>
    </xf>
    <xf numFmtId="0" fontId="4" fillId="0" borderId="0" xfId="1" applyFont="1" applyAlignment="1" applyProtection="1">
      <alignment horizontal="justify"/>
    </xf>
    <xf numFmtId="0" fontId="4" fillId="0" borderId="0" xfId="0" applyFont="1" applyAlignment="1">
      <alignment horizontal="justify" wrapText="1"/>
    </xf>
    <xf numFmtId="164" fontId="4" fillId="0" borderId="0" xfId="0" applyNumberFormat="1" applyFont="1" applyFill="1" applyBorder="1" applyAlignment="1">
      <alignment horizontal="right" wrapText="1"/>
    </xf>
    <xf numFmtId="4" fontId="6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 applyAlignment="1">
      <alignment horizontal="right" wrapText="1"/>
    </xf>
    <xf numFmtId="4" fontId="4" fillId="0" borderId="0" xfId="0" applyNumberFormat="1" applyFont="1" applyBorder="1"/>
    <xf numFmtId="4" fontId="4" fillId="0" borderId="0" xfId="2" applyNumberFormat="1" applyFont="1" applyFill="1" applyBorder="1" applyAlignment="1" applyProtection="1">
      <alignment horizontal="right" wrapText="1"/>
      <protection hidden="1"/>
    </xf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wrapText="1"/>
    </xf>
    <xf numFmtId="4" fontId="4" fillId="0" borderId="0" xfId="0" applyNumberFormat="1" applyFont="1" applyFill="1" applyAlignment="1">
      <alignment horizontal="right" wrapText="1"/>
    </xf>
    <xf numFmtId="4" fontId="4" fillId="0" borderId="0" xfId="0" applyNumberFormat="1" applyFont="1" applyFill="1" applyBorder="1"/>
    <xf numFmtId="4" fontId="6" fillId="0" borderId="0" xfId="0" applyNumberFormat="1" applyFont="1"/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justify" vertical="top" wrapText="1"/>
    </xf>
    <xf numFmtId="0" fontId="6" fillId="0" borderId="0" xfId="0" applyFont="1" applyAlignment="1">
      <alignment horizontal="justify"/>
    </xf>
    <xf numFmtId="164" fontId="6" fillId="2" borderId="0" xfId="0" applyNumberFormat="1" applyFont="1" applyFill="1" applyBorder="1" applyAlignment="1">
      <alignment horizontal="right" wrapText="1"/>
    </xf>
    <xf numFmtId="164" fontId="4" fillId="2" borderId="0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4" fontId="4" fillId="0" borderId="0" xfId="0" applyNumberFormat="1" applyFont="1" applyFill="1" applyBorder="1" applyAlignment="1">
      <alignment horizontal="right" wrapText="1"/>
    </xf>
    <xf numFmtId="0" fontId="4" fillId="0" borderId="0" xfId="0" applyFont="1" applyBorder="1" applyAlignment="1">
      <alignment horizontal="left" vertical="top"/>
    </xf>
    <xf numFmtId="4" fontId="6" fillId="0" borderId="0" xfId="0" applyNumberFormat="1" applyFont="1" applyBorder="1"/>
    <xf numFmtId="0" fontId="8" fillId="0" borderId="0" xfId="1" applyAlignment="1" applyProtection="1"/>
    <xf numFmtId="0" fontId="13" fillId="0" borderId="0" xfId="0" applyFont="1" applyAlignment="1">
      <alignment horizontal="justify" vertical="top" wrapText="1"/>
    </xf>
    <xf numFmtId="164" fontId="4" fillId="3" borderId="0" xfId="0" applyNumberFormat="1" applyFont="1" applyFill="1" applyBorder="1" applyAlignment="1">
      <alignment horizontal="right" wrapText="1"/>
    </xf>
    <xf numFmtId="165" fontId="6" fillId="0" borderId="0" xfId="0" applyNumberFormat="1" applyFont="1" applyBorder="1" applyAlignment="1">
      <alignment horizontal="right" wrapText="1"/>
    </xf>
    <xf numFmtId="0" fontId="14" fillId="0" borderId="0" xfId="0" applyFont="1" applyAlignment="1">
      <alignment horizontal="justify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justify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justify" vertical="top" wrapText="1"/>
    </xf>
    <xf numFmtId="4" fontId="6" fillId="0" borderId="0" xfId="0" applyNumberFormat="1" applyFont="1" applyFill="1" applyBorder="1" applyAlignment="1">
      <alignment horizontal="right" wrapText="1"/>
    </xf>
    <xf numFmtId="4" fontId="6" fillId="0" borderId="0" xfId="0" applyNumberFormat="1" applyFont="1" applyFill="1" applyAlignment="1">
      <alignment horizontal="right" wrapText="1"/>
    </xf>
    <xf numFmtId="164" fontId="6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justify" vertical="top" wrapText="1"/>
    </xf>
    <xf numFmtId="0" fontId="6" fillId="0" borderId="0" xfId="2" applyNumberFormat="1" applyFont="1" applyFill="1" applyBorder="1" applyAlignment="1" applyProtection="1">
      <alignment horizontal="left" wrapText="1"/>
      <protection hidden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justify" wrapText="1"/>
    </xf>
    <xf numFmtId="49" fontId="6" fillId="0" borderId="0" xfId="0" applyNumberFormat="1" applyFont="1" applyFill="1" applyBorder="1" applyAlignment="1">
      <alignment horizontal="left" vertical="top" wrapText="1"/>
    </xf>
    <xf numFmtId="165" fontId="6" fillId="0" borderId="0" xfId="0" applyNumberFormat="1" applyFont="1"/>
    <xf numFmtId="165" fontId="6" fillId="0" borderId="0" xfId="0" applyNumberFormat="1" applyFont="1" applyFill="1" applyBorder="1" applyAlignment="1">
      <alignment horizontal="right" wrapText="1"/>
    </xf>
    <xf numFmtId="4" fontId="4" fillId="3" borderId="0" xfId="0" applyNumberFormat="1" applyFont="1" applyFill="1" applyBorder="1" applyAlignment="1">
      <alignment horizontal="right" wrapText="1"/>
    </xf>
    <xf numFmtId="49" fontId="1" fillId="0" borderId="0" xfId="0" applyNumberFormat="1" applyFont="1"/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right" wrapText="1"/>
    </xf>
    <xf numFmtId="0" fontId="4" fillId="3" borderId="1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justify" vertical="top" wrapText="1"/>
      <protection hidden="1"/>
    </xf>
    <xf numFmtId="4" fontId="4" fillId="3" borderId="0" xfId="0" applyNumberFormat="1" applyFont="1" applyFill="1" applyBorder="1"/>
    <xf numFmtId="0" fontId="6" fillId="3" borderId="0" xfId="0" applyFont="1" applyFill="1" applyAlignment="1">
      <alignment horizontal="justify" vertical="top" wrapText="1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right"/>
    </xf>
    <xf numFmtId="49" fontId="15" fillId="0" borderId="0" xfId="0" applyNumberFormat="1" applyFont="1" applyAlignment="1">
      <alignment horizontal="right"/>
    </xf>
    <xf numFmtId="0" fontId="4" fillId="0" borderId="0" xfId="0" applyFont="1" applyAlignment="1">
      <alignment horizontal="justify" vertical="center" wrapText="1"/>
    </xf>
    <xf numFmtId="49" fontId="4" fillId="0" borderId="0" xfId="0" applyNumberFormat="1" applyFont="1"/>
    <xf numFmtId="0" fontId="2" fillId="0" borderId="0" xfId="0" applyFont="1" applyFill="1" applyAlignment="1">
      <alignment horizontal="center"/>
    </xf>
  </cellXfs>
  <cellStyles count="3">
    <cellStyle name="Гиперссылка" xfId="1" builtinId="8"/>
    <cellStyle name="Обычный" xfId="0" builtinId="0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1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4"/>
  <sheetViews>
    <sheetView tabSelected="1" view="pageBreakPreview" zoomScaleNormal="75" zoomScaleSheetLayoutView="100" workbookViewId="0">
      <selection activeCell="E5" sqref="E5"/>
    </sheetView>
  </sheetViews>
  <sheetFormatPr defaultColWidth="9.109375" defaultRowHeight="15"/>
  <cols>
    <col min="1" max="1" width="28.33203125" style="2" customWidth="1"/>
    <col min="2" max="2" width="52.109375" style="2" customWidth="1"/>
    <col min="3" max="3" width="16.5546875" style="2" customWidth="1"/>
    <col min="4" max="4" width="17" style="2" customWidth="1"/>
    <col min="5" max="5" width="16" style="2" customWidth="1"/>
    <col min="6" max="6" width="6.109375" style="2" hidden="1" customWidth="1"/>
    <col min="7" max="16384" width="9.109375" style="2"/>
  </cols>
  <sheetData>
    <row r="1" spans="1:6" ht="18">
      <c r="E1" s="81" t="s">
        <v>283</v>
      </c>
    </row>
    <row r="2" spans="1:6" ht="18">
      <c r="E2" s="82" t="s">
        <v>280</v>
      </c>
    </row>
    <row r="3" spans="1:6" ht="18">
      <c r="E3" s="82" t="s">
        <v>281</v>
      </c>
    </row>
    <row r="4" spans="1:6" ht="18">
      <c r="E4" s="82" t="s">
        <v>282</v>
      </c>
    </row>
    <row r="5" spans="1:6" ht="18">
      <c r="E5" s="83" t="s">
        <v>287</v>
      </c>
    </row>
    <row r="8" spans="1:6" ht="26.4" customHeight="1">
      <c r="A8" s="86" t="s">
        <v>83</v>
      </c>
      <c r="B8" s="86"/>
      <c r="C8" s="86"/>
      <c r="D8" s="86"/>
      <c r="E8" s="86"/>
    </row>
    <row r="9" spans="1:6" ht="17.399999999999999">
      <c r="A9" s="86" t="s">
        <v>236</v>
      </c>
      <c r="B9" s="86"/>
      <c r="C9" s="86"/>
      <c r="D9" s="86"/>
      <c r="E9" s="86"/>
    </row>
    <row r="10" spans="1:6" ht="18" customHeight="1">
      <c r="A10" s="86" t="s">
        <v>237</v>
      </c>
      <c r="B10" s="86"/>
      <c r="C10" s="86"/>
      <c r="D10" s="86"/>
      <c r="E10" s="86"/>
    </row>
    <row r="11" spans="1:6" ht="18" customHeight="1">
      <c r="A11" s="1"/>
      <c r="B11" s="1"/>
      <c r="C11" s="1"/>
      <c r="D11" s="1"/>
      <c r="E11" s="1" t="s">
        <v>23</v>
      </c>
    </row>
    <row r="12" spans="1:6" ht="191.25" customHeight="1">
      <c r="A12" s="5" t="s">
        <v>78</v>
      </c>
      <c r="B12" s="5" t="s">
        <v>14</v>
      </c>
      <c r="C12" s="77" t="s">
        <v>274</v>
      </c>
      <c r="D12" s="77" t="s">
        <v>275</v>
      </c>
      <c r="E12" s="6" t="s">
        <v>276</v>
      </c>
      <c r="F12" s="6" t="s">
        <v>36</v>
      </c>
    </row>
    <row r="13" spans="1:6" ht="16.5" customHeight="1">
      <c r="A13" s="11">
        <v>1</v>
      </c>
      <c r="B13" s="11">
        <v>2</v>
      </c>
      <c r="C13" s="11">
        <v>3</v>
      </c>
      <c r="D13" s="12">
        <v>4</v>
      </c>
      <c r="E13" s="12">
        <v>5</v>
      </c>
      <c r="F13" s="12">
        <v>7</v>
      </c>
    </row>
    <row r="14" spans="1:6" s="45" customFormat="1" ht="47.25" customHeight="1">
      <c r="A14" s="66" t="s">
        <v>84</v>
      </c>
      <c r="B14" s="57" t="s">
        <v>118</v>
      </c>
      <c r="C14" s="58">
        <f>SUM(C16:C19)</f>
        <v>1360</v>
      </c>
      <c r="D14" s="58">
        <f>SUM(D16:D19)</f>
        <v>1364</v>
      </c>
      <c r="E14" s="60">
        <f t="shared" ref="E14:E19" si="0">D14/C14*100</f>
        <v>100.29411764705883</v>
      </c>
      <c r="F14" s="44"/>
    </row>
    <row r="15" spans="1:6" s="4" customFormat="1" ht="34.5" customHeight="1">
      <c r="A15" s="26" t="s">
        <v>85</v>
      </c>
      <c r="B15" s="13" t="s">
        <v>21</v>
      </c>
      <c r="C15" s="30">
        <f>SUM(C16:C19)</f>
        <v>1360</v>
      </c>
      <c r="D15" s="30">
        <f>SUM(D16:D19)</f>
        <v>1364</v>
      </c>
      <c r="E15" s="7">
        <f t="shared" si="0"/>
        <v>100.29411764705883</v>
      </c>
      <c r="F15" s="10"/>
    </row>
    <row r="16" spans="1:6" s="4" customFormat="1" ht="35.25" customHeight="1">
      <c r="A16" s="9" t="s">
        <v>131</v>
      </c>
      <c r="B16" s="14" t="s">
        <v>134</v>
      </c>
      <c r="C16" s="31">
        <v>145</v>
      </c>
      <c r="D16" s="31">
        <v>146.07</v>
      </c>
      <c r="E16" s="10">
        <f t="shared" si="0"/>
        <v>100.73793103448277</v>
      </c>
      <c r="F16" s="10"/>
    </row>
    <row r="17" spans="1:6" s="4" customFormat="1" ht="34.5" customHeight="1">
      <c r="A17" s="9" t="s">
        <v>132</v>
      </c>
      <c r="B17" s="14" t="s">
        <v>135</v>
      </c>
      <c r="C17" s="31">
        <v>16</v>
      </c>
      <c r="D17" s="31">
        <v>18.09</v>
      </c>
      <c r="E17" s="10">
        <f t="shared" si="0"/>
        <v>113.0625</v>
      </c>
      <c r="F17" s="10"/>
    </row>
    <row r="18" spans="1:6" s="4" customFormat="1" ht="33" customHeight="1">
      <c r="A18" s="9" t="s">
        <v>133</v>
      </c>
      <c r="B18" s="14" t="s">
        <v>136</v>
      </c>
      <c r="C18" s="31">
        <v>335</v>
      </c>
      <c r="D18" s="31">
        <v>335.04</v>
      </c>
      <c r="E18" s="10">
        <f t="shared" si="0"/>
        <v>100.01194029850747</v>
      </c>
      <c r="F18" s="10"/>
    </row>
    <row r="19" spans="1:6" s="4" customFormat="1" ht="31.5" customHeight="1">
      <c r="A19" s="9" t="s">
        <v>138</v>
      </c>
      <c r="B19" s="14" t="s">
        <v>137</v>
      </c>
      <c r="C19" s="31">
        <v>864</v>
      </c>
      <c r="D19" s="31">
        <v>864.8</v>
      </c>
      <c r="E19" s="10">
        <f t="shared" si="0"/>
        <v>100.09259259259258</v>
      </c>
      <c r="F19" s="10"/>
    </row>
    <row r="20" spans="1:6" s="4" customFormat="1" ht="13.5" customHeight="1">
      <c r="A20" s="9"/>
      <c r="B20" s="14"/>
      <c r="C20" s="31"/>
      <c r="D20" s="32"/>
      <c r="E20" s="10"/>
      <c r="F20" s="7"/>
    </row>
    <row r="21" spans="1:6" s="45" customFormat="1" ht="48" customHeight="1">
      <c r="A21" s="25" t="s">
        <v>139</v>
      </c>
      <c r="B21" s="57" t="s">
        <v>232</v>
      </c>
      <c r="C21" s="58">
        <f>SUM(C22)</f>
        <v>150</v>
      </c>
      <c r="D21" s="58">
        <f>SUM(D22)</f>
        <v>0</v>
      </c>
      <c r="E21" s="60">
        <v>0</v>
      </c>
      <c r="F21" s="43"/>
    </row>
    <row r="22" spans="1:6" s="4" customFormat="1" ht="51" customHeight="1">
      <c r="A22" s="19" t="s">
        <v>140</v>
      </c>
      <c r="B22" s="20" t="s">
        <v>53</v>
      </c>
      <c r="C22" s="31">
        <v>150</v>
      </c>
      <c r="D22" s="32">
        <v>0</v>
      </c>
      <c r="E22" s="10">
        <v>0</v>
      </c>
      <c r="F22" s="7"/>
    </row>
    <row r="23" spans="1:6" s="4" customFormat="1" ht="14.25" customHeight="1">
      <c r="A23" s="19"/>
      <c r="B23" s="20"/>
      <c r="C23" s="31"/>
      <c r="D23" s="32"/>
      <c r="E23" s="10"/>
      <c r="F23" s="7"/>
    </row>
    <row r="24" spans="1:6" s="4" customFormat="1" ht="31.5" customHeight="1">
      <c r="A24" s="25" t="s">
        <v>164</v>
      </c>
      <c r="B24" s="21" t="s">
        <v>182</v>
      </c>
      <c r="C24" s="58">
        <f>SUM(C25)</f>
        <v>0</v>
      </c>
      <c r="D24" s="58">
        <f>SUM(D25)</f>
        <v>1</v>
      </c>
      <c r="E24" s="60" t="s">
        <v>28</v>
      </c>
      <c r="F24" s="7"/>
    </row>
    <row r="25" spans="1:6" s="4" customFormat="1" ht="48.75" customHeight="1">
      <c r="A25" s="19" t="s">
        <v>217</v>
      </c>
      <c r="B25" s="20" t="s">
        <v>53</v>
      </c>
      <c r="C25" s="31">
        <v>0</v>
      </c>
      <c r="D25" s="32">
        <v>1</v>
      </c>
      <c r="E25" s="10" t="s">
        <v>28</v>
      </c>
      <c r="F25" s="7"/>
    </row>
    <row r="26" spans="1:6" s="4" customFormat="1" ht="14.25" customHeight="1">
      <c r="A26" s="19"/>
      <c r="B26" s="20"/>
      <c r="C26" s="31"/>
      <c r="D26" s="32"/>
      <c r="E26" s="10"/>
      <c r="F26" s="7"/>
    </row>
    <row r="27" spans="1:6" s="4" customFormat="1" ht="31.5" customHeight="1">
      <c r="A27" s="18">
        <v>100</v>
      </c>
      <c r="B27" s="21" t="s">
        <v>233</v>
      </c>
      <c r="C27" s="30">
        <f>SUM(C28)</f>
        <v>4340</v>
      </c>
      <c r="D27" s="30">
        <f>SUM(D28)</f>
        <v>4343.51</v>
      </c>
      <c r="E27" s="7">
        <f>D27/C27*100</f>
        <v>100.08087557603686</v>
      </c>
      <c r="F27" s="7"/>
    </row>
    <row r="28" spans="1:6" s="4" customFormat="1" ht="45.75" customHeight="1">
      <c r="A28" s="8" t="s">
        <v>223</v>
      </c>
      <c r="B28" s="53" t="s">
        <v>218</v>
      </c>
      <c r="C28" s="58">
        <f>C29+C30+C31+C32</f>
        <v>4340</v>
      </c>
      <c r="D28" s="58">
        <f>D29+D30+D31+D32</f>
        <v>4343.51</v>
      </c>
      <c r="E28" s="7">
        <f t="shared" ref="E28:E36" si="1">D28/C28*100</f>
        <v>100.08087557603686</v>
      </c>
      <c r="F28" s="7"/>
    </row>
    <row r="29" spans="1:6" s="4" customFormat="1" ht="93" customHeight="1">
      <c r="A29" s="9" t="s">
        <v>224</v>
      </c>
      <c r="B29" s="50" t="s">
        <v>219</v>
      </c>
      <c r="C29" s="46">
        <v>1500</v>
      </c>
      <c r="D29" s="37">
        <v>1514.16</v>
      </c>
      <c r="E29" s="10">
        <f t="shared" si="1"/>
        <v>100.94400000000002</v>
      </c>
      <c r="F29" s="7"/>
    </row>
    <row r="30" spans="1:6" s="4" customFormat="1" ht="108.75" customHeight="1">
      <c r="A30" s="9" t="s">
        <v>225</v>
      </c>
      <c r="B30" s="50" t="s">
        <v>220</v>
      </c>
      <c r="C30" s="46">
        <v>40</v>
      </c>
      <c r="D30" s="37">
        <v>41.02</v>
      </c>
      <c r="E30" s="10">
        <f t="shared" si="1"/>
        <v>102.55000000000001</v>
      </c>
      <c r="F30" s="7"/>
    </row>
    <row r="31" spans="1:6" s="4" customFormat="1" ht="93.75" customHeight="1">
      <c r="A31" s="9" t="s">
        <v>226</v>
      </c>
      <c r="B31" s="50" t="s">
        <v>221</v>
      </c>
      <c r="C31" s="46">
        <v>2800</v>
      </c>
      <c r="D31" s="37">
        <v>2983.08</v>
      </c>
      <c r="E31" s="10">
        <f t="shared" si="1"/>
        <v>106.53857142857142</v>
      </c>
      <c r="F31" s="7"/>
    </row>
    <row r="32" spans="1:6" s="4" customFormat="1" ht="93" customHeight="1">
      <c r="A32" s="9" t="s">
        <v>227</v>
      </c>
      <c r="B32" s="50" t="s">
        <v>222</v>
      </c>
      <c r="C32" s="46">
        <v>0</v>
      </c>
      <c r="D32" s="37">
        <v>-194.75</v>
      </c>
      <c r="E32" s="10" t="s">
        <v>28</v>
      </c>
      <c r="F32" s="7"/>
    </row>
    <row r="33" spans="1:6" s="4" customFormat="1" ht="15" customHeight="1">
      <c r="A33" s="9"/>
      <c r="B33" s="49"/>
      <c r="C33" s="46"/>
      <c r="D33" s="37"/>
      <c r="E33" s="10"/>
      <c r="F33" s="7"/>
    </row>
    <row r="34" spans="1:6" s="4" customFormat="1" ht="34.5" customHeight="1">
      <c r="A34" s="18">
        <v>106</v>
      </c>
      <c r="B34" s="21" t="s">
        <v>82</v>
      </c>
      <c r="C34" s="58">
        <f>SUM(C36)</f>
        <v>48</v>
      </c>
      <c r="D34" s="58">
        <f>SUM(D35:D36)</f>
        <v>46</v>
      </c>
      <c r="E34" s="7">
        <f t="shared" si="1"/>
        <v>95.833333333333343</v>
      </c>
      <c r="F34" s="7"/>
    </row>
    <row r="35" spans="1:6" s="4" customFormat="1" ht="78.75" customHeight="1">
      <c r="A35" s="19" t="s">
        <v>216</v>
      </c>
      <c r="B35" s="20" t="s">
        <v>141</v>
      </c>
      <c r="C35" s="31">
        <v>0</v>
      </c>
      <c r="D35" s="31">
        <v>2</v>
      </c>
      <c r="E35" s="10" t="s">
        <v>28</v>
      </c>
      <c r="F35" s="7"/>
    </row>
    <row r="36" spans="1:6" s="4" customFormat="1" ht="50.25" customHeight="1">
      <c r="A36" s="19" t="s">
        <v>79</v>
      </c>
      <c r="B36" s="20" t="s">
        <v>53</v>
      </c>
      <c r="C36" s="31">
        <v>48</v>
      </c>
      <c r="D36" s="32">
        <v>44</v>
      </c>
      <c r="E36" s="10">
        <f t="shared" si="1"/>
        <v>91.666666666666657</v>
      </c>
      <c r="F36" s="7"/>
    </row>
    <row r="37" spans="1:6" s="4" customFormat="1" ht="13.5" customHeight="1">
      <c r="A37" s="19"/>
      <c r="B37" s="20"/>
      <c r="C37" s="31"/>
      <c r="D37" s="32"/>
      <c r="E37" s="7"/>
      <c r="F37" s="7"/>
    </row>
    <row r="38" spans="1:6" s="4" customFormat="1" ht="64.5" customHeight="1">
      <c r="A38" s="64">
        <v>141</v>
      </c>
      <c r="B38" s="62" t="s">
        <v>119</v>
      </c>
      <c r="C38" s="58">
        <f>SUM(C39:C46)</f>
        <v>4240</v>
      </c>
      <c r="D38" s="58">
        <f>SUM(D39:D46)</f>
        <v>3275.1</v>
      </c>
      <c r="E38" s="60">
        <f>D38/C38*100</f>
        <v>77.242924528301884</v>
      </c>
      <c r="F38" s="7"/>
    </row>
    <row r="39" spans="1:6" s="4" customFormat="1" ht="65.25" customHeight="1">
      <c r="A39" s="20" t="s">
        <v>165</v>
      </c>
      <c r="B39" s="20" t="s">
        <v>166</v>
      </c>
      <c r="C39" s="31">
        <v>90</v>
      </c>
      <c r="D39" s="32">
        <v>119.7</v>
      </c>
      <c r="E39" s="29">
        <f t="shared" ref="E39:E41" si="2">D39/C39*100</f>
        <v>133</v>
      </c>
      <c r="F39" s="7"/>
    </row>
    <row r="40" spans="1:6" s="4" customFormat="1" ht="64.5" customHeight="1">
      <c r="A40" s="20" t="s">
        <v>167</v>
      </c>
      <c r="B40" s="20" t="s">
        <v>168</v>
      </c>
      <c r="C40" s="31">
        <v>0</v>
      </c>
      <c r="D40" s="32">
        <v>16</v>
      </c>
      <c r="E40" s="29" t="s">
        <v>28</v>
      </c>
      <c r="F40" s="7"/>
    </row>
    <row r="41" spans="1:6" s="4" customFormat="1" ht="47.25" customHeight="1">
      <c r="A41" s="20" t="s">
        <v>120</v>
      </c>
      <c r="B41" s="20" t="s">
        <v>121</v>
      </c>
      <c r="C41" s="31">
        <v>500</v>
      </c>
      <c r="D41" s="32">
        <v>244</v>
      </c>
      <c r="E41" s="29">
        <f t="shared" si="2"/>
        <v>48.8</v>
      </c>
      <c r="F41" s="7"/>
    </row>
    <row r="42" spans="1:6" s="4" customFormat="1" ht="45" customHeight="1">
      <c r="A42" s="20" t="s">
        <v>169</v>
      </c>
      <c r="B42" s="20" t="s">
        <v>170</v>
      </c>
      <c r="C42" s="31">
        <v>0</v>
      </c>
      <c r="D42" s="32">
        <v>5</v>
      </c>
      <c r="E42" s="51" t="s">
        <v>28</v>
      </c>
      <c r="F42" s="7"/>
    </row>
    <row r="43" spans="1:6" s="4" customFormat="1" ht="47.25" customHeight="1">
      <c r="A43" s="20" t="s">
        <v>171</v>
      </c>
      <c r="B43" s="20" t="s">
        <v>172</v>
      </c>
      <c r="C43" s="31">
        <v>0</v>
      </c>
      <c r="D43" s="32">
        <v>70</v>
      </c>
      <c r="E43" s="51" t="s">
        <v>28</v>
      </c>
      <c r="F43" s="7"/>
    </row>
    <row r="44" spans="1:6" s="4" customFormat="1" ht="63.75" customHeight="1">
      <c r="A44" s="20" t="s">
        <v>59</v>
      </c>
      <c r="B44" s="20" t="s">
        <v>58</v>
      </c>
      <c r="C44" s="31">
        <v>2800</v>
      </c>
      <c r="D44" s="32">
        <v>2110.5</v>
      </c>
      <c r="E44" s="51">
        <f t="shared" ref="E44:E46" si="3">D44/C44*100</f>
        <v>75.375</v>
      </c>
      <c r="F44" s="7"/>
    </row>
    <row r="45" spans="1:6" s="4" customFormat="1" ht="76.5" customHeight="1">
      <c r="A45" s="19" t="s">
        <v>175</v>
      </c>
      <c r="B45" s="27" t="s">
        <v>141</v>
      </c>
      <c r="C45" s="31">
        <v>0</v>
      </c>
      <c r="D45" s="31">
        <v>43.8</v>
      </c>
      <c r="E45" s="51" t="s">
        <v>28</v>
      </c>
      <c r="F45" s="7"/>
    </row>
    <row r="46" spans="1:6" s="4" customFormat="1" ht="49.5" customHeight="1">
      <c r="A46" s="19" t="s">
        <v>130</v>
      </c>
      <c r="B46" s="20" t="s">
        <v>53</v>
      </c>
      <c r="C46" s="31">
        <v>850</v>
      </c>
      <c r="D46" s="32">
        <v>666.1</v>
      </c>
      <c r="E46" s="51">
        <f t="shared" si="3"/>
        <v>78.364705882352951</v>
      </c>
      <c r="F46" s="7"/>
    </row>
    <row r="47" spans="1:6" s="4" customFormat="1" ht="13.5" customHeight="1">
      <c r="A47" s="19"/>
      <c r="B47" s="20"/>
      <c r="C47" s="31"/>
      <c r="D47" s="32"/>
      <c r="E47" s="10"/>
      <c r="F47" s="7"/>
    </row>
    <row r="48" spans="1:6" s="4" customFormat="1" ht="32.25" customHeight="1">
      <c r="A48" s="18">
        <v>160</v>
      </c>
      <c r="B48" s="21" t="s">
        <v>238</v>
      </c>
      <c r="C48" s="58">
        <f>SUM(C49)</f>
        <v>0</v>
      </c>
      <c r="D48" s="58">
        <f>SUM(D49)</f>
        <v>3</v>
      </c>
      <c r="E48" s="29" t="s">
        <v>184</v>
      </c>
      <c r="F48" s="7"/>
    </row>
    <row r="49" spans="1:6" s="45" customFormat="1" ht="77.25" customHeight="1">
      <c r="A49" s="19" t="s">
        <v>239</v>
      </c>
      <c r="B49" s="27" t="s">
        <v>141</v>
      </c>
      <c r="C49" s="31">
        <v>0</v>
      </c>
      <c r="D49" s="31">
        <v>3</v>
      </c>
      <c r="E49" s="10" t="s">
        <v>184</v>
      </c>
      <c r="F49" s="43"/>
    </row>
    <row r="50" spans="1:6" s="4" customFormat="1" ht="14.25" customHeight="1">
      <c r="A50" s="19"/>
      <c r="B50" s="20"/>
      <c r="C50" s="31"/>
      <c r="D50" s="31"/>
      <c r="E50" s="10"/>
      <c r="F50" s="7"/>
    </row>
    <row r="51" spans="1:6" s="4" customFormat="1" ht="48.75" customHeight="1">
      <c r="A51" s="65">
        <v>182</v>
      </c>
      <c r="B51" s="57" t="s">
        <v>235</v>
      </c>
      <c r="C51" s="58">
        <f>SUM(C52+C54+C58+C61+C65+C63)</f>
        <v>182876</v>
      </c>
      <c r="D51" s="58">
        <f>SUM(D52+D54+D58+D61+D65+D63)</f>
        <v>183213.91</v>
      </c>
      <c r="E51" s="60">
        <f t="shared" ref="E51:E54" si="4">D51/C51*100</f>
        <v>100.18477547627901</v>
      </c>
      <c r="F51" s="7"/>
    </row>
    <row r="52" spans="1:6" s="4" customFormat="1" ht="17.25" customHeight="1">
      <c r="A52" s="8" t="s">
        <v>40</v>
      </c>
      <c r="B52" s="13" t="s">
        <v>15</v>
      </c>
      <c r="C52" s="30">
        <f>SUM(C53)</f>
        <v>100239</v>
      </c>
      <c r="D52" s="30">
        <f>SUM(D53)</f>
        <v>100579.6</v>
      </c>
      <c r="E52" s="7">
        <f t="shared" si="4"/>
        <v>100.3397879069025</v>
      </c>
      <c r="F52" s="7"/>
    </row>
    <row r="53" spans="1:6" s="4" customFormat="1" ht="18.75" customHeight="1">
      <c r="A53" s="9" t="s">
        <v>37</v>
      </c>
      <c r="B53" s="14" t="s">
        <v>16</v>
      </c>
      <c r="C53" s="46">
        <v>100239</v>
      </c>
      <c r="D53" s="32">
        <v>100579.6</v>
      </c>
      <c r="E53" s="10">
        <f>D53/C53*100</f>
        <v>100.3397879069025</v>
      </c>
      <c r="F53" s="7"/>
    </row>
    <row r="54" spans="1:6" s="4" customFormat="1" ht="16.2" customHeight="1">
      <c r="A54" s="8" t="s">
        <v>41</v>
      </c>
      <c r="B54" s="13" t="s">
        <v>18</v>
      </c>
      <c r="C54" s="30">
        <f>SUM(C55+C56+C57)</f>
        <v>46477</v>
      </c>
      <c r="D54" s="30">
        <f>SUM(D55+D56+D57)</f>
        <v>46509.68</v>
      </c>
      <c r="E54" s="7">
        <f t="shared" si="4"/>
        <v>100.07031434903286</v>
      </c>
      <c r="F54" s="7"/>
    </row>
    <row r="55" spans="1:6" s="4" customFormat="1" ht="33" customHeight="1">
      <c r="A55" s="9" t="s">
        <v>38</v>
      </c>
      <c r="B55" s="14" t="s">
        <v>17</v>
      </c>
      <c r="C55" s="46">
        <v>44645</v>
      </c>
      <c r="D55" s="37">
        <v>44680.28</v>
      </c>
      <c r="E55" s="10">
        <f t="shared" ref="E55:E62" si="5">D55/C55*100</f>
        <v>100.07902340687647</v>
      </c>
      <c r="F55" s="7"/>
    </row>
    <row r="56" spans="1:6" s="4" customFormat="1" ht="16.95" customHeight="1">
      <c r="A56" s="9" t="s">
        <v>39</v>
      </c>
      <c r="B56" s="14" t="s">
        <v>26</v>
      </c>
      <c r="C56" s="46">
        <v>92</v>
      </c>
      <c r="D56" s="37">
        <v>92.62</v>
      </c>
      <c r="E56" s="10">
        <f t="shared" si="5"/>
        <v>100.67391304347825</v>
      </c>
      <c r="F56" s="7"/>
    </row>
    <row r="57" spans="1:6" s="4" customFormat="1" ht="32.25" customHeight="1">
      <c r="A57" s="39" t="s">
        <v>228</v>
      </c>
      <c r="B57" s="40" t="s">
        <v>173</v>
      </c>
      <c r="C57" s="46">
        <v>1740</v>
      </c>
      <c r="D57" s="37">
        <v>1736.78</v>
      </c>
      <c r="E57" s="29">
        <f t="shared" si="5"/>
        <v>99.814942528735628</v>
      </c>
      <c r="F57" s="7"/>
    </row>
    <row r="58" spans="1:6" s="4" customFormat="1" ht="16.2" customHeight="1">
      <c r="A58" s="8" t="s">
        <v>42</v>
      </c>
      <c r="B58" s="13" t="s">
        <v>19</v>
      </c>
      <c r="C58" s="30">
        <f>SUM(C59:C60)</f>
        <v>23730</v>
      </c>
      <c r="D58" s="30">
        <f>SUM(D59:D60)</f>
        <v>23776.79</v>
      </c>
      <c r="E58" s="7">
        <f t="shared" si="5"/>
        <v>100.19717656974294</v>
      </c>
      <c r="F58" s="7"/>
    </row>
    <row r="59" spans="1:6" s="4" customFormat="1" ht="16.2" customHeight="1">
      <c r="A59" s="9" t="s">
        <v>43</v>
      </c>
      <c r="B59" s="14" t="s">
        <v>25</v>
      </c>
      <c r="C59" s="46">
        <v>5790</v>
      </c>
      <c r="D59" s="46">
        <v>5827.31</v>
      </c>
      <c r="E59" s="10">
        <f t="shared" si="5"/>
        <v>100.64438687392057</v>
      </c>
      <c r="F59" s="7"/>
    </row>
    <row r="60" spans="1:6" s="4" customFormat="1" ht="18" customHeight="1">
      <c r="A60" s="9" t="s">
        <v>44</v>
      </c>
      <c r="B60" s="14" t="s">
        <v>20</v>
      </c>
      <c r="C60" s="46">
        <v>17940</v>
      </c>
      <c r="D60" s="46">
        <v>17949.48</v>
      </c>
      <c r="E60" s="10">
        <f t="shared" si="5"/>
        <v>100.05284280936455</v>
      </c>
      <c r="F60" s="7"/>
    </row>
    <row r="61" spans="1:6" s="4" customFormat="1" ht="19.5" customHeight="1">
      <c r="A61" s="8" t="s">
        <v>45</v>
      </c>
      <c r="B61" s="13" t="s">
        <v>31</v>
      </c>
      <c r="C61" s="30">
        <f>SUM(C62)</f>
        <v>11360</v>
      </c>
      <c r="D61" s="30">
        <f t="shared" ref="D61:E61" si="6">SUM(D62)</f>
        <v>11380.06</v>
      </c>
      <c r="E61" s="52">
        <f t="shared" si="6"/>
        <v>100.17658450704225</v>
      </c>
      <c r="F61" s="7"/>
    </row>
    <row r="62" spans="1:6" s="4" customFormat="1" ht="63" customHeight="1">
      <c r="A62" s="9" t="s">
        <v>46</v>
      </c>
      <c r="B62" s="14" t="s">
        <v>29</v>
      </c>
      <c r="C62" s="46">
        <v>11360</v>
      </c>
      <c r="D62" s="37">
        <v>11380.06</v>
      </c>
      <c r="E62" s="10">
        <f t="shared" si="5"/>
        <v>100.17658450704225</v>
      </c>
      <c r="F62" s="7"/>
    </row>
    <row r="63" spans="1:6" s="4" customFormat="1" ht="32.4" customHeight="1">
      <c r="A63" s="8" t="s">
        <v>48</v>
      </c>
      <c r="B63" s="13" t="s">
        <v>27</v>
      </c>
      <c r="C63" s="30">
        <f>SUM(C64:C64)</f>
        <v>0</v>
      </c>
      <c r="D63" s="30">
        <f>SUM(D64:D64)</f>
        <v>1.06</v>
      </c>
      <c r="E63" s="7" t="s">
        <v>184</v>
      </c>
      <c r="F63" s="7"/>
    </row>
    <row r="64" spans="1:6" s="4" customFormat="1" ht="47.25" customHeight="1">
      <c r="A64" s="9" t="s">
        <v>142</v>
      </c>
      <c r="B64" s="14" t="s">
        <v>143</v>
      </c>
      <c r="C64" s="31">
        <v>0</v>
      </c>
      <c r="D64" s="31">
        <v>1.06</v>
      </c>
      <c r="E64" s="10" t="s">
        <v>184</v>
      </c>
      <c r="F64" s="7"/>
    </row>
    <row r="65" spans="1:6" s="4" customFormat="1" ht="16.5" customHeight="1">
      <c r="A65" s="8" t="s">
        <v>49</v>
      </c>
      <c r="B65" s="13" t="s">
        <v>22</v>
      </c>
      <c r="C65" s="30">
        <f>SUM(C66:C70)</f>
        <v>1070</v>
      </c>
      <c r="D65" s="30">
        <f>SUM(D66:D70)</f>
        <v>966.72</v>
      </c>
      <c r="E65" s="7">
        <f t="shared" ref="E65:E84" si="7">D65/C65*100</f>
        <v>90.347663551401865</v>
      </c>
      <c r="F65" s="7"/>
    </row>
    <row r="66" spans="1:6" s="4" customFormat="1" ht="97.5" customHeight="1">
      <c r="A66" s="19" t="s">
        <v>54</v>
      </c>
      <c r="B66" s="20" t="s">
        <v>50</v>
      </c>
      <c r="C66" s="33">
        <v>250</v>
      </c>
      <c r="D66" s="34">
        <v>39.69</v>
      </c>
      <c r="E66" s="10">
        <f t="shared" si="7"/>
        <v>15.875999999999998</v>
      </c>
      <c r="F66" s="7"/>
    </row>
    <row r="67" spans="1:6" s="4" customFormat="1" ht="63.75" customHeight="1">
      <c r="A67" s="19" t="s">
        <v>55</v>
      </c>
      <c r="B67" s="20" t="s">
        <v>51</v>
      </c>
      <c r="C67" s="31">
        <v>0</v>
      </c>
      <c r="D67" s="32">
        <v>51.81</v>
      </c>
      <c r="E67" s="10" t="s">
        <v>184</v>
      </c>
      <c r="F67" s="7"/>
    </row>
    <row r="68" spans="1:6" s="4" customFormat="1" ht="80.25" customHeight="1">
      <c r="A68" s="19" t="s">
        <v>56</v>
      </c>
      <c r="B68" s="20" t="s">
        <v>52</v>
      </c>
      <c r="C68" s="31">
        <v>750</v>
      </c>
      <c r="D68" s="32">
        <v>805.48</v>
      </c>
      <c r="E68" s="10">
        <f t="shared" si="7"/>
        <v>107.39733333333335</v>
      </c>
      <c r="F68" s="7"/>
    </row>
    <row r="69" spans="1:6" s="4" customFormat="1" ht="79.5" customHeight="1">
      <c r="A69" s="19" t="s">
        <v>144</v>
      </c>
      <c r="B69" s="27" t="s">
        <v>141</v>
      </c>
      <c r="C69" s="31">
        <v>70</v>
      </c>
      <c r="D69" s="31">
        <v>46.44</v>
      </c>
      <c r="E69" s="10">
        <f t="shared" si="7"/>
        <v>66.342857142857142</v>
      </c>
      <c r="F69" s="7"/>
    </row>
    <row r="70" spans="1:6" s="4" customFormat="1" ht="46.5" customHeight="1">
      <c r="A70" s="19" t="s">
        <v>57</v>
      </c>
      <c r="B70" s="20" t="s">
        <v>53</v>
      </c>
      <c r="C70" s="31">
        <v>0</v>
      </c>
      <c r="D70" s="32">
        <v>23.3</v>
      </c>
      <c r="E70" s="10" t="s">
        <v>184</v>
      </c>
      <c r="F70" s="7"/>
    </row>
    <row r="71" spans="1:6" s="4" customFormat="1" ht="14.25" customHeight="1">
      <c r="A71" s="19"/>
      <c r="B71" s="20"/>
      <c r="C71" s="31"/>
      <c r="D71" s="32"/>
      <c r="E71" s="10"/>
      <c r="F71" s="7"/>
    </row>
    <row r="72" spans="1:6" s="4" customFormat="1" ht="35.25" customHeight="1">
      <c r="A72" s="21">
        <v>188</v>
      </c>
      <c r="B72" s="21" t="s">
        <v>77</v>
      </c>
      <c r="C72" s="30">
        <f>SUM(C73:C78)</f>
        <v>3802</v>
      </c>
      <c r="D72" s="30">
        <f>SUM(D73:D78)</f>
        <v>4659.96</v>
      </c>
      <c r="E72" s="7">
        <f t="shared" si="7"/>
        <v>122.5660178853235</v>
      </c>
      <c r="F72" s="7"/>
    </row>
    <row r="73" spans="1:6" s="4" customFormat="1" ht="66.75" customHeight="1">
      <c r="A73" s="19" t="s">
        <v>61</v>
      </c>
      <c r="B73" s="20" t="s">
        <v>60</v>
      </c>
      <c r="C73" s="31">
        <v>2982</v>
      </c>
      <c r="D73" s="31">
        <v>2971.58</v>
      </c>
      <c r="E73" s="10">
        <f t="shared" si="7"/>
        <v>99.650570087189806</v>
      </c>
      <c r="F73" s="7"/>
    </row>
    <row r="74" spans="1:6" s="4" customFormat="1" ht="45.75" customHeight="1">
      <c r="A74" s="20" t="s">
        <v>240</v>
      </c>
      <c r="B74" s="20" t="s">
        <v>121</v>
      </c>
      <c r="C74" s="31">
        <v>0</v>
      </c>
      <c r="D74" s="31">
        <v>1.5</v>
      </c>
      <c r="E74" s="10" t="s">
        <v>28</v>
      </c>
      <c r="F74" s="7"/>
    </row>
    <row r="75" spans="1:6" s="4" customFormat="1" ht="63.75" customHeight="1">
      <c r="A75" s="19" t="s">
        <v>241</v>
      </c>
      <c r="B75" s="20" t="s">
        <v>242</v>
      </c>
      <c r="C75" s="31">
        <v>0</v>
      </c>
      <c r="D75" s="32">
        <v>4.5</v>
      </c>
      <c r="E75" s="10" t="s">
        <v>28</v>
      </c>
      <c r="F75" s="7"/>
    </row>
    <row r="76" spans="1:6" s="4" customFormat="1" ht="32.25" customHeight="1">
      <c r="A76" s="19" t="s">
        <v>243</v>
      </c>
      <c r="B76" s="20" t="s">
        <v>244</v>
      </c>
      <c r="C76" s="31">
        <v>0</v>
      </c>
      <c r="D76" s="32">
        <v>26.82</v>
      </c>
      <c r="E76" s="10" t="s">
        <v>28</v>
      </c>
      <c r="F76" s="7"/>
    </row>
    <row r="77" spans="1:6" s="4" customFormat="1" ht="77.25" customHeight="1">
      <c r="A77" s="19" t="s">
        <v>174</v>
      </c>
      <c r="B77" s="27" t="s">
        <v>141</v>
      </c>
      <c r="C77" s="31">
        <v>350</v>
      </c>
      <c r="D77" s="32">
        <v>1014.96</v>
      </c>
      <c r="E77" s="10">
        <f t="shared" si="7"/>
        <v>289.98857142857145</v>
      </c>
      <c r="F77" s="7"/>
    </row>
    <row r="78" spans="1:6" s="4" customFormat="1" ht="48" customHeight="1">
      <c r="A78" s="19" t="s">
        <v>62</v>
      </c>
      <c r="B78" s="20" t="s">
        <v>53</v>
      </c>
      <c r="C78" s="31">
        <v>470</v>
      </c>
      <c r="D78" s="32">
        <v>640.6</v>
      </c>
      <c r="E78" s="10">
        <f t="shared" si="7"/>
        <v>136.29787234042553</v>
      </c>
      <c r="F78" s="7"/>
    </row>
    <row r="79" spans="1:6" s="4" customFormat="1" ht="16.5" customHeight="1">
      <c r="A79" s="19"/>
      <c r="B79" s="20"/>
      <c r="C79" s="31"/>
      <c r="D79" s="32"/>
      <c r="E79" s="10"/>
      <c r="F79" s="7"/>
    </row>
    <row r="80" spans="1:6" s="4" customFormat="1" ht="48" customHeight="1">
      <c r="A80" s="18">
        <v>192</v>
      </c>
      <c r="B80" s="23" t="s">
        <v>181</v>
      </c>
      <c r="C80" s="30">
        <f>SUM(C81:C81)</f>
        <v>0</v>
      </c>
      <c r="D80" s="30">
        <f>SUM(D81:D81)</f>
        <v>2</v>
      </c>
      <c r="E80" s="7" t="s">
        <v>28</v>
      </c>
      <c r="F80" s="7"/>
    </row>
    <row r="81" spans="1:6" s="4" customFormat="1" ht="46.5" customHeight="1">
      <c r="A81" s="19" t="s">
        <v>63</v>
      </c>
      <c r="B81" s="22" t="s">
        <v>53</v>
      </c>
      <c r="C81" s="46">
        <v>0</v>
      </c>
      <c r="D81" s="32">
        <v>2</v>
      </c>
      <c r="E81" s="10" t="s">
        <v>28</v>
      </c>
      <c r="F81" s="7"/>
    </row>
    <row r="82" spans="1:6" s="4" customFormat="1" ht="12.75" customHeight="1">
      <c r="A82" s="19"/>
      <c r="B82" s="22"/>
      <c r="C82" s="31"/>
      <c r="D82" s="32"/>
      <c r="E82" s="10"/>
      <c r="F82" s="7"/>
    </row>
    <row r="83" spans="1:6" s="4" customFormat="1" ht="48" customHeight="1">
      <c r="A83" s="18">
        <v>321</v>
      </c>
      <c r="B83" s="24" t="s">
        <v>180</v>
      </c>
      <c r="C83" s="30">
        <f>SUM(C84)</f>
        <v>120</v>
      </c>
      <c r="D83" s="30">
        <f>SUM(D84)</f>
        <v>231.38</v>
      </c>
      <c r="E83" s="7">
        <f t="shared" si="7"/>
        <v>192.81666666666666</v>
      </c>
      <c r="F83" s="7"/>
    </row>
    <row r="84" spans="1:6" s="4" customFormat="1" ht="30" customHeight="1">
      <c r="A84" s="19" t="s">
        <v>80</v>
      </c>
      <c r="B84" s="22" t="s">
        <v>81</v>
      </c>
      <c r="C84" s="31">
        <v>120</v>
      </c>
      <c r="D84" s="32">
        <v>231.38</v>
      </c>
      <c r="E84" s="10">
        <f t="shared" si="7"/>
        <v>192.81666666666666</v>
      </c>
      <c r="F84" s="7"/>
    </row>
    <row r="85" spans="1:6" s="4" customFormat="1" ht="15" customHeight="1">
      <c r="A85" s="19"/>
      <c r="B85" s="22"/>
      <c r="C85" s="31"/>
      <c r="D85" s="32"/>
      <c r="E85" s="10"/>
      <c r="F85" s="7"/>
    </row>
    <row r="86" spans="1:6" s="4" customFormat="1" ht="33" customHeight="1">
      <c r="A86" s="18">
        <v>322</v>
      </c>
      <c r="B86" s="24" t="s">
        <v>229</v>
      </c>
      <c r="C86" s="30">
        <v>0</v>
      </c>
      <c r="D86" s="48">
        <f>D87</f>
        <v>13.12</v>
      </c>
      <c r="E86" s="7" t="s">
        <v>28</v>
      </c>
      <c r="F86" s="7"/>
    </row>
    <row r="87" spans="1:6" s="4" customFormat="1" ht="64.5" customHeight="1">
      <c r="A87" s="19" t="s">
        <v>230</v>
      </c>
      <c r="B87" s="20" t="s">
        <v>60</v>
      </c>
      <c r="C87" s="31">
        <v>0</v>
      </c>
      <c r="D87" s="31">
        <v>13.12</v>
      </c>
      <c r="E87" s="10" t="s">
        <v>28</v>
      </c>
      <c r="F87" s="7"/>
    </row>
    <row r="88" spans="1:6" s="4" customFormat="1" ht="15" customHeight="1">
      <c r="A88" s="16"/>
      <c r="B88" s="15"/>
      <c r="C88" s="35"/>
      <c r="D88" s="37"/>
      <c r="E88" s="10"/>
      <c r="F88" s="7"/>
    </row>
    <row r="89" spans="1:6" s="4" customFormat="1" ht="21" customHeight="1">
      <c r="A89" s="64">
        <v>601</v>
      </c>
      <c r="B89" s="57" t="s">
        <v>64</v>
      </c>
      <c r="C89" s="58">
        <f>SUM(C90:C99)</f>
        <v>2502.8900000000003</v>
      </c>
      <c r="D89" s="58">
        <f>SUM(D90:D99)</f>
        <v>2569.7600000000007</v>
      </c>
      <c r="E89" s="60">
        <f>D89/C89*100</f>
        <v>102.67171150150428</v>
      </c>
      <c r="F89" s="10"/>
    </row>
    <row r="90" spans="1:6" s="4" customFormat="1" ht="35.25" customHeight="1">
      <c r="A90" s="9" t="s">
        <v>47</v>
      </c>
      <c r="B90" s="14" t="s">
        <v>30</v>
      </c>
      <c r="C90" s="31">
        <v>112</v>
      </c>
      <c r="D90" s="34">
        <v>112.84</v>
      </c>
      <c r="E90" s="10">
        <f>D90/C90*100</f>
        <v>100.75</v>
      </c>
      <c r="F90" s="7"/>
    </row>
    <row r="91" spans="1:6" s="4" customFormat="1" ht="32.25" customHeight="1">
      <c r="A91" s="16" t="s">
        <v>192</v>
      </c>
      <c r="B91" s="14" t="s">
        <v>153</v>
      </c>
      <c r="C91" s="46">
        <v>510</v>
      </c>
      <c r="D91" s="46">
        <v>431.48</v>
      </c>
      <c r="E91" s="10">
        <f t="shared" ref="E91:E92" si="8">SUM(D91/C91*100)</f>
        <v>84.603921568627456</v>
      </c>
      <c r="F91" s="7"/>
    </row>
    <row r="92" spans="1:6" s="4" customFormat="1" ht="47.25" customHeight="1">
      <c r="A92" s="19" t="s">
        <v>65</v>
      </c>
      <c r="B92" s="22" t="s">
        <v>53</v>
      </c>
      <c r="C92" s="31">
        <v>500</v>
      </c>
      <c r="D92" s="32">
        <v>706.91</v>
      </c>
      <c r="E92" s="10">
        <f t="shared" si="8"/>
        <v>141.38199999999998</v>
      </c>
      <c r="F92" s="7"/>
    </row>
    <row r="93" spans="1:6" s="4" customFormat="1" ht="34.5" customHeight="1">
      <c r="A93" s="16" t="s">
        <v>176</v>
      </c>
      <c r="B93" s="15" t="s">
        <v>76</v>
      </c>
      <c r="C93" s="35">
        <v>0</v>
      </c>
      <c r="D93" s="37">
        <v>23.4</v>
      </c>
      <c r="E93" s="10" t="s">
        <v>184</v>
      </c>
      <c r="F93" s="7"/>
    </row>
    <row r="94" spans="1:6" s="4" customFormat="1" ht="64.5" customHeight="1">
      <c r="A94" s="19" t="s">
        <v>8</v>
      </c>
      <c r="B94" s="14" t="s">
        <v>9</v>
      </c>
      <c r="C94" s="31">
        <v>30.96</v>
      </c>
      <c r="D94" s="32">
        <v>30.96</v>
      </c>
      <c r="E94" s="10">
        <f t="shared" ref="E94:E102" si="9">D94/C94*100</f>
        <v>100</v>
      </c>
      <c r="F94" s="7"/>
    </row>
    <row r="95" spans="1:6" s="4" customFormat="1" ht="141.75" customHeight="1">
      <c r="A95" s="19" t="s">
        <v>86</v>
      </c>
      <c r="B95" s="22" t="s">
        <v>66</v>
      </c>
      <c r="C95" s="31">
        <v>271.67</v>
      </c>
      <c r="D95" s="32">
        <v>271.67</v>
      </c>
      <c r="E95" s="10">
        <f t="shared" si="9"/>
        <v>100</v>
      </c>
      <c r="F95" s="7"/>
    </row>
    <row r="96" spans="1:6" s="4" customFormat="1" ht="154.5" customHeight="1">
      <c r="A96" s="19" t="s">
        <v>87</v>
      </c>
      <c r="B96" s="22" t="s">
        <v>67</v>
      </c>
      <c r="C96" s="31">
        <v>37.200000000000003</v>
      </c>
      <c r="D96" s="32">
        <v>37.200000000000003</v>
      </c>
      <c r="E96" s="10">
        <f t="shared" si="9"/>
        <v>100</v>
      </c>
      <c r="F96" s="7"/>
    </row>
    <row r="97" spans="1:6" s="4" customFormat="1" ht="126.75" customHeight="1">
      <c r="A97" s="19" t="s">
        <v>193</v>
      </c>
      <c r="B97" s="20" t="s">
        <v>194</v>
      </c>
      <c r="C97" s="31">
        <v>3</v>
      </c>
      <c r="D97" s="32">
        <v>3</v>
      </c>
      <c r="E97" s="10">
        <f t="shared" si="9"/>
        <v>100</v>
      </c>
      <c r="F97" s="7"/>
    </row>
    <row r="98" spans="1:6" s="4" customFormat="1" ht="48" customHeight="1">
      <c r="A98" s="19" t="s">
        <v>11</v>
      </c>
      <c r="B98" s="28" t="s">
        <v>10</v>
      </c>
      <c r="C98" s="31">
        <v>1078.2</v>
      </c>
      <c r="D98" s="32">
        <v>992.44</v>
      </c>
      <c r="E98" s="10">
        <f t="shared" si="9"/>
        <v>92.0460025969208</v>
      </c>
      <c r="F98" s="7"/>
    </row>
    <row r="99" spans="1:6" s="4" customFormat="1" ht="62.25" customHeight="1">
      <c r="A99" s="19" t="s">
        <v>122</v>
      </c>
      <c r="B99" s="22" t="s">
        <v>123</v>
      </c>
      <c r="C99" s="31">
        <v>-40.14</v>
      </c>
      <c r="D99" s="32">
        <v>-40.14</v>
      </c>
      <c r="E99" s="10">
        <f>D99/C99*100</f>
        <v>100</v>
      </c>
      <c r="F99" s="7" t="e">
        <f>D101/#REF!*100</f>
        <v>#REF!</v>
      </c>
    </row>
    <row r="100" spans="1:6" s="4" customFormat="1" ht="11.25" customHeight="1">
      <c r="A100" s="19"/>
      <c r="B100" s="22"/>
      <c r="C100" s="31"/>
      <c r="D100" s="32"/>
      <c r="E100" s="10"/>
      <c r="F100" s="7"/>
    </row>
    <row r="101" spans="1:6" s="4" customFormat="1" ht="51" customHeight="1">
      <c r="A101" s="64">
        <v>602</v>
      </c>
      <c r="B101" s="57" t="s">
        <v>179</v>
      </c>
      <c r="C101" s="58">
        <f>SUM(C102:C113)</f>
        <v>37729</v>
      </c>
      <c r="D101" s="58">
        <f>SUM(D102:D113)</f>
        <v>38563.379999999997</v>
      </c>
      <c r="E101" s="60">
        <f t="shared" si="9"/>
        <v>102.21150838877256</v>
      </c>
      <c r="F101" s="10" t="e">
        <f>D103/#REF!*100</f>
        <v>#REF!</v>
      </c>
    </row>
    <row r="102" spans="1:6" s="4" customFormat="1" ht="65.25" customHeight="1">
      <c r="A102" s="14" t="s">
        <v>231</v>
      </c>
      <c r="B102" s="14" t="s">
        <v>0</v>
      </c>
      <c r="C102" s="46">
        <v>192</v>
      </c>
      <c r="D102" s="46">
        <v>192.21</v>
      </c>
      <c r="E102" s="29">
        <f t="shared" si="9"/>
        <v>100.10937500000001</v>
      </c>
      <c r="F102" s="10"/>
    </row>
    <row r="103" spans="1:6" s="4" customFormat="1" ht="96" customHeight="1">
      <c r="A103" s="9" t="s">
        <v>145</v>
      </c>
      <c r="B103" s="14" t="s">
        <v>32</v>
      </c>
      <c r="C103" s="46">
        <v>10700</v>
      </c>
      <c r="D103" s="46">
        <v>10759.88</v>
      </c>
      <c r="E103" s="10">
        <f>D103/C103*100</f>
        <v>100.5596261682243</v>
      </c>
      <c r="F103" s="10"/>
    </row>
    <row r="104" spans="1:6" s="4" customFormat="1" ht="94.5" customHeight="1">
      <c r="A104" s="9" t="s">
        <v>124</v>
      </c>
      <c r="B104" s="14" t="s">
        <v>125</v>
      </c>
      <c r="C104" s="46">
        <v>1130</v>
      </c>
      <c r="D104" s="46">
        <v>1132.17</v>
      </c>
      <c r="E104" s="10">
        <f>D104/C104*100</f>
        <v>100.19203539823009</v>
      </c>
      <c r="F104" s="10"/>
    </row>
    <row r="105" spans="1:6" s="4" customFormat="1" ht="78" customHeight="1">
      <c r="A105" s="9" t="s">
        <v>146</v>
      </c>
      <c r="B105" s="14" t="s">
        <v>147</v>
      </c>
      <c r="C105" s="46">
        <v>3300</v>
      </c>
      <c r="D105" s="46">
        <v>3324.51</v>
      </c>
      <c r="E105" s="10">
        <f>D105/C105*100</f>
        <v>100.74272727272728</v>
      </c>
      <c r="F105" s="10" t="s">
        <v>28</v>
      </c>
    </row>
    <row r="106" spans="1:6" s="4" customFormat="1" ht="46.5" customHeight="1">
      <c r="A106" s="54" t="s">
        <v>197</v>
      </c>
      <c r="B106" s="55" t="s">
        <v>198</v>
      </c>
      <c r="C106" s="69">
        <v>4970</v>
      </c>
      <c r="D106" s="69">
        <v>4979.28</v>
      </c>
      <c r="E106" s="51">
        <f>D106/C106*100</f>
        <v>100.18672032193159</v>
      </c>
      <c r="F106" s="10"/>
    </row>
    <row r="107" spans="1:6" s="4" customFormat="1" ht="63" customHeight="1">
      <c r="A107" s="9" t="s">
        <v>68</v>
      </c>
      <c r="B107" s="14" t="s">
        <v>24</v>
      </c>
      <c r="C107" s="46">
        <v>327</v>
      </c>
      <c r="D107" s="37">
        <v>327.55</v>
      </c>
      <c r="E107" s="10">
        <f>D107/C107*100</f>
        <v>100.16819571865443</v>
      </c>
      <c r="F107" s="7"/>
    </row>
    <row r="108" spans="1:6" s="4" customFormat="1" ht="111" customHeight="1">
      <c r="A108" s="17" t="s">
        <v>148</v>
      </c>
      <c r="B108" s="15" t="s">
        <v>149</v>
      </c>
      <c r="C108" s="35">
        <v>11710</v>
      </c>
      <c r="D108" s="31">
        <v>11782.77</v>
      </c>
      <c r="E108" s="10">
        <f>SUM(D108/C108*100)</f>
        <v>100.62143467122118</v>
      </c>
      <c r="F108" s="7"/>
    </row>
    <row r="109" spans="1:6" s="4" customFormat="1" ht="126.75" customHeight="1">
      <c r="A109" s="17" t="s">
        <v>245</v>
      </c>
      <c r="B109" s="15" t="s">
        <v>246</v>
      </c>
      <c r="C109" s="46">
        <v>0</v>
      </c>
      <c r="D109" s="37">
        <v>3.6</v>
      </c>
      <c r="E109" s="10" t="s">
        <v>28</v>
      </c>
      <c r="F109" s="7"/>
    </row>
    <row r="110" spans="1:6" s="4" customFormat="1" ht="62.25" customHeight="1">
      <c r="A110" s="9" t="s">
        <v>69</v>
      </c>
      <c r="B110" s="14" t="s">
        <v>33</v>
      </c>
      <c r="C110" s="36">
        <v>5200</v>
      </c>
      <c r="D110" s="37">
        <v>5206.47</v>
      </c>
      <c r="E110" s="10">
        <f>SUM(D110/C110*100)</f>
        <v>100.12442307692308</v>
      </c>
      <c r="F110" s="7"/>
    </row>
    <row r="111" spans="1:6" s="4" customFormat="1" ht="61.5" customHeight="1">
      <c r="A111" s="9" t="s">
        <v>88</v>
      </c>
      <c r="B111" s="14" t="s">
        <v>151</v>
      </c>
      <c r="C111" s="36">
        <v>200</v>
      </c>
      <c r="D111" s="37">
        <v>211.07</v>
      </c>
      <c r="E111" s="10">
        <f>SUM(D111/C111*100)</f>
        <v>105.535</v>
      </c>
      <c r="F111" s="7"/>
    </row>
    <row r="112" spans="1:6" s="4" customFormat="1" ht="33" customHeight="1">
      <c r="A112" s="9" t="s">
        <v>73</v>
      </c>
      <c r="B112" s="14" t="s">
        <v>74</v>
      </c>
      <c r="C112" s="35">
        <v>0</v>
      </c>
      <c r="D112" s="37">
        <v>-23</v>
      </c>
      <c r="E112" s="10" t="s">
        <v>28</v>
      </c>
      <c r="F112" s="7"/>
    </row>
    <row r="113" spans="1:6" s="45" customFormat="1" ht="30.75" customHeight="1">
      <c r="A113" s="16" t="s">
        <v>163</v>
      </c>
      <c r="B113" s="15" t="s">
        <v>76</v>
      </c>
      <c r="C113" s="35">
        <v>0</v>
      </c>
      <c r="D113" s="37">
        <v>666.87</v>
      </c>
      <c r="E113" s="10" t="s">
        <v>28</v>
      </c>
      <c r="F113" s="44"/>
    </row>
    <row r="114" spans="1:6" s="4" customFormat="1" ht="13.5" customHeight="1">
      <c r="A114" s="16"/>
      <c r="B114" s="15"/>
      <c r="C114" s="35"/>
      <c r="D114" s="37"/>
      <c r="E114" s="10"/>
      <c r="F114" s="10"/>
    </row>
    <row r="115" spans="1:6" s="4" customFormat="1" ht="30.75" customHeight="1">
      <c r="A115" s="18">
        <v>604</v>
      </c>
      <c r="B115" s="63" t="s">
        <v>183</v>
      </c>
      <c r="C115" s="58">
        <f>SUM(C116:C119)</f>
        <v>219027.51</v>
      </c>
      <c r="D115" s="58">
        <f>SUM(D116:D119)</f>
        <v>219116.14</v>
      </c>
      <c r="E115" s="60">
        <f>SUM(D115/C115*100)</f>
        <v>100.04046523653582</v>
      </c>
      <c r="F115" s="10"/>
    </row>
    <row r="116" spans="1:6" s="4" customFormat="1" ht="62.25" customHeight="1">
      <c r="A116" s="9" t="s">
        <v>247</v>
      </c>
      <c r="B116" s="14" t="s">
        <v>248</v>
      </c>
      <c r="C116" s="35">
        <v>70</v>
      </c>
      <c r="D116" s="37">
        <v>141.62</v>
      </c>
      <c r="E116" s="29">
        <f>SUM(D116/C116*100)</f>
        <v>202.31428571428572</v>
      </c>
      <c r="F116" s="10"/>
    </row>
    <row r="117" spans="1:6" s="4" customFormat="1" ht="32.25" customHeight="1">
      <c r="A117" s="16" t="s">
        <v>75</v>
      </c>
      <c r="B117" s="15" t="s">
        <v>76</v>
      </c>
      <c r="C117" s="35">
        <v>0</v>
      </c>
      <c r="D117" s="37">
        <v>17.010000000000002</v>
      </c>
      <c r="E117" s="10" t="s">
        <v>28</v>
      </c>
      <c r="F117" s="10"/>
    </row>
    <row r="118" spans="1:6" s="4" customFormat="1" ht="28.5" customHeight="1">
      <c r="A118" s="19" t="s">
        <v>70</v>
      </c>
      <c r="B118" s="22" t="s">
        <v>35</v>
      </c>
      <c r="C118" s="31">
        <v>197217.84</v>
      </c>
      <c r="D118" s="32">
        <v>197217.84</v>
      </c>
      <c r="E118" s="10">
        <f t="shared" ref="E118:E126" si="10">SUM(D118/C118*100)</f>
        <v>100</v>
      </c>
      <c r="F118" s="10"/>
    </row>
    <row r="119" spans="1:6" s="4" customFormat="1" ht="30.75" customHeight="1">
      <c r="A119" s="19" t="s">
        <v>196</v>
      </c>
      <c r="B119" s="22" t="s">
        <v>195</v>
      </c>
      <c r="C119" s="31">
        <v>21739.67</v>
      </c>
      <c r="D119" s="32">
        <v>21739.67</v>
      </c>
      <c r="E119" s="10">
        <f t="shared" si="10"/>
        <v>100</v>
      </c>
      <c r="F119" s="10"/>
    </row>
    <row r="120" spans="1:6" s="4" customFormat="1" ht="13.5" customHeight="1">
      <c r="A120" s="19"/>
      <c r="B120" s="22"/>
      <c r="C120" s="31"/>
      <c r="D120" s="32"/>
      <c r="E120" s="10"/>
      <c r="F120" s="10"/>
    </row>
    <row r="121" spans="1:6" s="4" customFormat="1" ht="50.25" customHeight="1">
      <c r="A121" s="18">
        <v>606</v>
      </c>
      <c r="B121" s="24" t="s">
        <v>234</v>
      </c>
      <c r="C121" s="58">
        <f>SUM(C122:C137)</f>
        <v>350019.51999999996</v>
      </c>
      <c r="D121" s="58">
        <f>SUM(D122:D137)</f>
        <v>350772.57</v>
      </c>
      <c r="E121" s="60">
        <f t="shared" si="10"/>
        <v>100.21514514390513</v>
      </c>
      <c r="F121" s="10"/>
    </row>
    <row r="122" spans="1:6" s="4" customFormat="1" ht="31.5" customHeight="1">
      <c r="A122" s="16" t="s">
        <v>152</v>
      </c>
      <c r="B122" s="14" t="s">
        <v>153</v>
      </c>
      <c r="C122" s="46">
        <v>28868.55</v>
      </c>
      <c r="D122" s="46">
        <v>29997.83</v>
      </c>
      <c r="E122" s="10">
        <f t="shared" si="10"/>
        <v>103.91180021164901</v>
      </c>
      <c r="F122" s="10"/>
    </row>
    <row r="123" spans="1:6" s="4" customFormat="1" ht="45.75" customHeight="1">
      <c r="A123" s="9" t="s">
        <v>211</v>
      </c>
      <c r="B123" s="14" t="s">
        <v>150</v>
      </c>
      <c r="C123" s="46">
        <v>0</v>
      </c>
      <c r="D123" s="46">
        <v>110.24</v>
      </c>
      <c r="E123" s="10" t="s">
        <v>28</v>
      </c>
      <c r="F123" s="7"/>
    </row>
    <row r="124" spans="1:6" s="4" customFormat="1" ht="31.5" customHeight="1">
      <c r="A124" s="9" t="s">
        <v>154</v>
      </c>
      <c r="B124" s="14" t="s">
        <v>74</v>
      </c>
      <c r="C124" s="35">
        <v>0</v>
      </c>
      <c r="D124" s="37">
        <v>-0.28000000000000003</v>
      </c>
      <c r="E124" s="10" t="s">
        <v>184</v>
      </c>
      <c r="F124" s="10"/>
    </row>
    <row r="125" spans="1:6" s="4" customFormat="1" ht="30.75" customHeight="1">
      <c r="A125" s="16" t="s">
        <v>185</v>
      </c>
      <c r="B125" s="15" t="s">
        <v>76</v>
      </c>
      <c r="C125" s="35">
        <v>0</v>
      </c>
      <c r="D125" s="37">
        <v>400.44</v>
      </c>
      <c r="E125" s="10" t="s">
        <v>184</v>
      </c>
      <c r="F125" s="10"/>
    </row>
    <row r="126" spans="1:6" s="4" customFormat="1" ht="92.25" customHeight="1">
      <c r="A126" s="19" t="s">
        <v>186</v>
      </c>
      <c r="B126" s="22" t="s">
        <v>187</v>
      </c>
      <c r="C126" s="31">
        <v>2322.7800000000002</v>
      </c>
      <c r="D126" s="32">
        <v>2322.7800000000002</v>
      </c>
      <c r="E126" s="10">
        <f t="shared" si="10"/>
        <v>100</v>
      </c>
      <c r="F126" s="10"/>
    </row>
    <row r="127" spans="1:6" s="4" customFormat="1" ht="78.75" customHeight="1">
      <c r="A127" s="20" t="s">
        <v>249</v>
      </c>
      <c r="B127" s="20" t="s">
        <v>71</v>
      </c>
      <c r="C127" s="31">
        <v>806.71</v>
      </c>
      <c r="D127" s="32">
        <v>806.71</v>
      </c>
      <c r="E127" s="10">
        <f t="shared" ref="E127:E128" si="11">D127/C127*100</f>
        <v>100</v>
      </c>
      <c r="F127" s="10"/>
    </row>
    <row r="128" spans="1:6" s="4" customFormat="1" ht="111" customHeight="1">
      <c r="A128" s="20" t="s">
        <v>250</v>
      </c>
      <c r="B128" s="20" t="s">
        <v>72</v>
      </c>
      <c r="C128" s="31">
        <v>87.94</v>
      </c>
      <c r="D128" s="32">
        <v>34.94</v>
      </c>
      <c r="E128" s="10">
        <f t="shared" si="11"/>
        <v>39.731635205822151</v>
      </c>
      <c r="F128" s="10"/>
    </row>
    <row r="129" spans="1:6" s="4" customFormat="1" ht="157.5" customHeight="1">
      <c r="A129" s="20" t="s">
        <v>89</v>
      </c>
      <c r="B129" s="20" t="s">
        <v>90</v>
      </c>
      <c r="C129" s="31">
        <v>170.95</v>
      </c>
      <c r="D129" s="32">
        <v>129.21</v>
      </c>
      <c r="E129" s="10">
        <f>D129/C129*100</f>
        <v>75.583503948522974</v>
      </c>
      <c r="F129" s="10"/>
    </row>
    <row r="130" spans="1:6" s="4" customFormat="1" ht="157.5" customHeight="1">
      <c r="A130" s="20" t="s">
        <v>188</v>
      </c>
      <c r="B130" s="20" t="s">
        <v>189</v>
      </c>
      <c r="C130" s="31">
        <v>177515.5</v>
      </c>
      <c r="D130" s="32">
        <v>177515.5</v>
      </c>
      <c r="E130" s="10">
        <f>D130/C130*100</f>
        <v>100</v>
      </c>
      <c r="F130" s="10"/>
    </row>
    <row r="131" spans="1:6" s="4" customFormat="1" ht="126" customHeight="1">
      <c r="A131" s="20" t="s">
        <v>191</v>
      </c>
      <c r="B131" s="20" t="s">
        <v>190</v>
      </c>
      <c r="C131" s="31">
        <v>117011.39</v>
      </c>
      <c r="D131" s="32">
        <v>117011.39</v>
      </c>
      <c r="E131" s="10">
        <f>D131/C131*100</f>
        <v>100</v>
      </c>
      <c r="F131" s="10"/>
    </row>
    <row r="132" spans="1:6" s="4" customFormat="1" ht="62.25" customHeight="1">
      <c r="A132" s="20" t="s">
        <v>251</v>
      </c>
      <c r="B132" s="20" t="s">
        <v>212</v>
      </c>
      <c r="C132" s="31">
        <v>150</v>
      </c>
      <c r="D132" s="32">
        <v>150</v>
      </c>
      <c r="E132" s="10">
        <f t="shared" ref="E132:E133" si="12">D132/C132*100</f>
        <v>100</v>
      </c>
      <c r="F132" s="10"/>
    </row>
    <row r="133" spans="1:6" s="4" customFormat="1" ht="126" customHeight="1">
      <c r="A133" s="78" t="s">
        <v>252</v>
      </c>
      <c r="B133" s="78" t="s">
        <v>277</v>
      </c>
      <c r="C133" s="69">
        <v>3762.49</v>
      </c>
      <c r="D133" s="32">
        <v>3548.08</v>
      </c>
      <c r="E133" s="10">
        <f t="shared" si="12"/>
        <v>94.301380203003873</v>
      </c>
      <c r="F133" s="10"/>
    </row>
    <row r="134" spans="1:6" s="4" customFormat="1" ht="63.75" customHeight="1">
      <c r="A134" s="20" t="s">
        <v>255</v>
      </c>
      <c r="B134" s="20" t="s">
        <v>253</v>
      </c>
      <c r="C134" s="69">
        <v>8473.49</v>
      </c>
      <c r="D134" s="79">
        <v>8209.9599999999991</v>
      </c>
      <c r="E134" s="10">
        <f t="shared" ref="E134" si="13">D134/C134*100</f>
        <v>96.88994735345176</v>
      </c>
      <c r="F134" s="10"/>
    </row>
    <row r="135" spans="1:6" s="4" customFormat="1" ht="93.75" customHeight="1">
      <c r="A135" s="20" t="s">
        <v>91</v>
      </c>
      <c r="B135" s="20" t="s">
        <v>92</v>
      </c>
      <c r="C135" s="31">
        <v>11102.35</v>
      </c>
      <c r="D135" s="32">
        <v>10804.91</v>
      </c>
      <c r="E135" s="10">
        <f t="shared" ref="E135:E136" si="14">D135/C135*100</f>
        <v>97.320927551374254</v>
      </c>
      <c r="F135" s="10"/>
    </row>
    <row r="136" spans="1:6" s="4" customFormat="1" ht="49.5" customHeight="1">
      <c r="A136" s="20" t="s">
        <v>279</v>
      </c>
      <c r="B136" s="20" t="s">
        <v>127</v>
      </c>
      <c r="C136" s="31">
        <v>956.45</v>
      </c>
      <c r="D136" s="32">
        <v>939.94</v>
      </c>
      <c r="E136" s="10">
        <f t="shared" si="14"/>
        <v>98.273825082335719</v>
      </c>
      <c r="F136" s="7"/>
    </row>
    <row r="137" spans="1:6" s="4" customFormat="1" ht="63" customHeight="1">
      <c r="A137" s="19" t="s">
        <v>126</v>
      </c>
      <c r="B137" s="22" t="s">
        <v>123</v>
      </c>
      <c r="C137" s="31">
        <v>-1209.08</v>
      </c>
      <c r="D137" s="32">
        <v>-1209.08</v>
      </c>
      <c r="E137" s="10">
        <f>D137/C137*100</f>
        <v>100</v>
      </c>
      <c r="F137" s="7"/>
    </row>
    <row r="138" spans="1:6" s="4" customFormat="1" ht="13.5" customHeight="1">
      <c r="A138" s="19"/>
      <c r="B138" s="22"/>
      <c r="C138" s="31"/>
      <c r="D138" s="32"/>
      <c r="E138" s="10"/>
      <c r="F138" s="10"/>
    </row>
    <row r="139" spans="1:6" s="4" customFormat="1" ht="48" customHeight="1">
      <c r="A139" s="18">
        <v>609</v>
      </c>
      <c r="B139" s="62" t="s">
        <v>93</v>
      </c>
      <c r="C139" s="59">
        <f>SUM(C140:C161)</f>
        <v>393231.56000000006</v>
      </c>
      <c r="D139" s="59">
        <f>SUM(D140:D161)</f>
        <v>393246.72000000009</v>
      </c>
      <c r="E139" s="60">
        <f t="shared" ref="E139:E180" si="15">D139/C139*100</f>
        <v>100.00385523481381</v>
      </c>
      <c r="F139" s="10"/>
    </row>
    <row r="140" spans="1:6" s="4" customFormat="1" ht="47.25" customHeight="1">
      <c r="A140" s="9" t="s">
        <v>155</v>
      </c>
      <c r="B140" s="14" t="s">
        <v>150</v>
      </c>
      <c r="C140" s="31">
        <v>0</v>
      </c>
      <c r="D140" s="32">
        <v>69.069999999999993</v>
      </c>
      <c r="E140" s="10" t="s">
        <v>28</v>
      </c>
      <c r="F140" s="10"/>
    </row>
    <row r="141" spans="1:6" s="4" customFormat="1" ht="46.5" customHeight="1">
      <c r="A141" s="17" t="s">
        <v>104</v>
      </c>
      <c r="B141" s="15" t="s">
        <v>94</v>
      </c>
      <c r="C141" s="46">
        <v>45336.9</v>
      </c>
      <c r="D141" s="46">
        <v>45336.9</v>
      </c>
      <c r="E141" s="10">
        <f t="shared" si="15"/>
        <v>100</v>
      </c>
      <c r="F141" s="10"/>
    </row>
    <row r="142" spans="1:6" s="4" customFormat="1" ht="79.5" customHeight="1">
      <c r="A142" s="17" t="s">
        <v>256</v>
      </c>
      <c r="B142" s="15" t="s">
        <v>257</v>
      </c>
      <c r="C142" s="46">
        <v>4576.97</v>
      </c>
      <c r="D142" s="46">
        <v>4576.97</v>
      </c>
      <c r="E142" s="10">
        <f t="shared" si="15"/>
        <v>100</v>
      </c>
      <c r="F142" s="10"/>
    </row>
    <row r="143" spans="1:6" s="4" customFormat="1" ht="63" customHeight="1">
      <c r="A143" s="17" t="s">
        <v>105</v>
      </c>
      <c r="B143" s="15" t="s">
        <v>199</v>
      </c>
      <c r="C143" s="46">
        <v>44</v>
      </c>
      <c r="D143" s="46">
        <v>5.93</v>
      </c>
      <c r="E143" s="10">
        <f t="shared" si="15"/>
        <v>13.477272727272727</v>
      </c>
      <c r="F143" s="10"/>
    </row>
    <row r="144" spans="1:6" s="4" customFormat="1" ht="60.75" customHeight="1">
      <c r="A144" s="17" t="s">
        <v>156</v>
      </c>
      <c r="B144" s="15" t="s">
        <v>157</v>
      </c>
      <c r="C144" s="46">
        <v>2600.65</v>
      </c>
      <c r="D144" s="46">
        <v>2591.63</v>
      </c>
      <c r="E144" s="10">
        <f t="shared" si="15"/>
        <v>99.653163632168884</v>
      </c>
      <c r="F144" s="10"/>
    </row>
    <row r="145" spans="1:6" s="4" customFormat="1" ht="46.5" customHeight="1">
      <c r="A145" s="17" t="s">
        <v>106</v>
      </c>
      <c r="B145" s="15" t="s">
        <v>95</v>
      </c>
      <c r="C145" s="46">
        <v>114466.3</v>
      </c>
      <c r="D145" s="46">
        <v>114466.3</v>
      </c>
      <c r="E145" s="10">
        <f t="shared" si="15"/>
        <v>100</v>
      </c>
      <c r="F145" s="10"/>
    </row>
    <row r="146" spans="1:6" s="4" customFormat="1" ht="46.5" customHeight="1">
      <c r="A146" s="20" t="s">
        <v>258</v>
      </c>
      <c r="B146" s="20" t="s">
        <v>13</v>
      </c>
      <c r="C146" s="36">
        <v>316.60000000000002</v>
      </c>
      <c r="D146" s="37">
        <v>316.60000000000002</v>
      </c>
      <c r="E146" s="29">
        <f t="shared" si="15"/>
        <v>100</v>
      </c>
      <c r="F146" s="10"/>
    </row>
    <row r="147" spans="1:6" s="4" customFormat="1" ht="94.5" customHeight="1">
      <c r="A147" s="20" t="s">
        <v>107</v>
      </c>
      <c r="B147" s="20" t="s">
        <v>96</v>
      </c>
      <c r="C147" s="35">
        <v>15.46</v>
      </c>
      <c r="D147" s="32">
        <v>15.44</v>
      </c>
      <c r="E147" s="10">
        <f t="shared" si="15"/>
        <v>99.870633893919774</v>
      </c>
      <c r="F147" s="10" t="e">
        <f>D141/#REF!*100</f>
        <v>#REF!</v>
      </c>
    </row>
    <row r="148" spans="1:6" s="4" customFormat="1" ht="78" customHeight="1">
      <c r="A148" s="20" t="s">
        <v>108</v>
      </c>
      <c r="B148" s="20" t="s">
        <v>97</v>
      </c>
      <c r="C148" s="35">
        <v>59.69</v>
      </c>
      <c r="D148" s="32">
        <v>58.59</v>
      </c>
      <c r="E148" s="10">
        <f t="shared" si="15"/>
        <v>98.157145250460715</v>
      </c>
      <c r="F148" s="10"/>
    </row>
    <row r="149" spans="1:6" s="4" customFormat="1" ht="97.5" customHeight="1">
      <c r="A149" s="20" t="s">
        <v>109</v>
      </c>
      <c r="B149" s="20" t="s">
        <v>98</v>
      </c>
      <c r="C149" s="35">
        <v>1408.04</v>
      </c>
      <c r="D149" s="32">
        <v>1408.04</v>
      </c>
      <c r="E149" s="10">
        <f t="shared" si="15"/>
        <v>100</v>
      </c>
      <c r="F149" s="10"/>
    </row>
    <row r="150" spans="1:6" s="4" customFormat="1" ht="64.5" customHeight="1">
      <c r="A150" s="20" t="s">
        <v>110</v>
      </c>
      <c r="B150" s="20" t="s">
        <v>99</v>
      </c>
      <c r="C150" s="35">
        <v>6151.42</v>
      </c>
      <c r="D150" s="32">
        <v>6151.42</v>
      </c>
      <c r="E150" s="10">
        <f t="shared" si="15"/>
        <v>100</v>
      </c>
      <c r="F150" s="10"/>
    </row>
    <row r="151" spans="1:6" s="4" customFormat="1" ht="63.75" customHeight="1">
      <c r="A151" s="20" t="s">
        <v>111</v>
      </c>
      <c r="B151" s="20" t="s">
        <v>100</v>
      </c>
      <c r="C151" s="35">
        <v>53.73</v>
      </c>
      <c r="D151" s="32">
        <v>53.73</v>
      </c>
      <c r="E151" s="10">
        <f t="shared" si="15"/>
        <v>100</v>
      </c>
      <c r="F151" s="10"/>
    </row>
    <row r="152" spans="1:6" s="4" customFormat="1" ht="63.75" customHeight="1">
      <c r="A152" s="20" t="s">
        <v>112</v>
      </c>
      <c r="B152" s="20" t="s">
        <v>101</v>
      </c>
      <c r="C152" s="35">
        <v>43565.39</v>
      </c>
      <c r="D152" s="32">
        <v>43565.39</v>
      </c>
      <c r="E152" s="10">
        <f t="shared" si="15"/>
        <v>100</v>
      </c>
      <c r="F152" s="10"/>
    </row>
    <row r="153" spans="1:6" s="4" customFormat="1" ht="65.25" customHeight="1">
      <c r="A153" s="20" t="s">
        <v>113</v>
      </c>
      <c r="B153" s="20" t="s">
        <v>102</v>
      </c>
      <c r="C153" s="35">
        <v>27540</v>
      </c>
      <c r="D153" s="32">
        <v>27540</v>
      </c>
      <c r="E153" s="10">
        <f t="shared" si="15"/>
        <v>100</v>
      </c>
      <c r="F153" s="10"/>
    </row>
    <row r="154" spans="1:6" s="4" customFormat="1" ht="78" customHeight="1">
      <c r="A154" s="20" t="s">
        <v>114</v>
      </c>
      <c r="B154" s="20" t="s">
        <v>103</v>
      </c>
      <c r="C154" s="35">
        <v>79836.5</v>
      </c>
      <c r="D154" s="32">
        <v>79836.5</v>
      </c>
      <c r="E154" s="10">
        <f t="shared" si="15"/>
        <v>100</v>
      </c>
      <c r="F154" s="10"/>
    </row>
    <row r="155" spans="1:6" s="4" customFormat="1" ht="77.25" customHeight="1">
      <c r="A155" s="20" t="s">
        <v>2</v>
      </c>
      <c r="B155" s="20" t="s">
        <v>3</v>
      </c>
      <c r="C155" s="35">
        <v>13772.2</v>
      </c>
      <c r="D155" s="32">
        <v>13772.2</v>
      </c>
      <c r="E155" s="10">
        <f t="shared" si="15"/>
        <v>100</v>
      </c>
      <c r="F155" s="10"/>
    </row>
    <row r="156" spans="1:6" s="4" customFormat="1" ht="95.25" customHeight="1">
      <c r="A156" s="9" t="s">
        <v>117</v>
      </c>
      <c r="B156" s="14" t="s">
        <v>115</v>
      </c>
      <c r="C156" s="35">
        <v>332.3</v>
      </c>
      <c r="D156" s="79">
        <v>327.08999999999997</v>
      </c>
      <c r="E156" s="10">
        <f t="shared" si="15"/>
        <v>98.432139632861862</v>
      </c>
      <c r="F156" s="10"/>
    </row>
    <row r="157" spans="1:6" s="4" customFormat="1" ht="78.75" customHeight="1">
      <c r="A157" s="9" t="s">
        <v>4</v>
      </c>
      <c r="B157" s="14" t="s">
        <v>5</v>
      </c>
      <c r="C157" s="35">
        <v>11051.81</v>
      </c>
      <c r="D157" s="32">
        <v>11051.81</v>
      </c>
      <c r="E157" s="10">
        <f t="shared" si="15"/>
        <v>100</v>
      </c>
      <c r="F157" s="10"/>
    </row>
    <row r="158" spans="1:6" s="4" customFormat="1" ht="78.75" customHeight="1">
      <c r="A158" s="9" t="s">
        <v>259</v>
      </c>
      <c r="B158" s="14" t="s">
        <v>260</v>
      </c>
      <c r="C158" s="35">
        <v>9964</v>
      </c>
      <c r="D158" s="32">
        <v>9964</v>
      </c>
      <c r="E158" s="10">
        <f t="shared" ref="E158" si="16">D158/C158*100</f>
        <v>100</v>
      </c>
      <c r="F158" s="10"/>
    </row>
    <row r="159" spans="1:6" s="4" customFormat="1" ht="111.75" customHeight="1">
      <c r="A159" s="9" t="s">
        <v>200</v>
      </c>
      <c r="B159" s="14" t="s">
        <v>201</v>
      </c>
      <c r="C159" s="35">
        <v>31770.959999999999</v>
      </c>
      <c r="D159" s="32">
        <v>31770.47</v>
      </c>
      <c r="E159" s="10">
        <f t="shared" si="15"/>
        <v>99.998457711066962</v>
      </c>
      <c r="F159" s="10"/>
    </row>
    <row r="160" spans="1:6" s="4" customFormat="1" ht="48" customHeight="1">
      <c r="A160" s="17" t="s">
        <v>128</v>
      </c>
      <c r="B160" s="15" t="s">
        <v>116</v>
      </c>
      <c r="C160" s="35">
        <v>438.01</v>
      </c>
      <c r="D160" s="32">
        <v>438.01</v>
      </c>
      <c r="E160" s="10">
        <f t="shared" si="15"/>
        <v>100</v>
      </c>
      <c r="F160" s="10"/>
    </row>
    <row r="161" spans="1:6" s="4" customFormat="1" ht="59.25" customHeight="1">
      <c r="A161" s="19" t="s">
        <v>129</v>
      </c>
      <c r="B161" s="22" t="s">
        <v>123</v>
      </c>
      <c r="C161" s="31">
        <v>-69.37</v>
      </c>
      <c r="D161" s="32">
        <v>-69.37</v>
      </c>
      <c r="E161" s="10">
        <f t="shared" ref="E161:E169" si="17">D161/C161*100</f>
        <v>100</v>
      </c>
      <c r="F161" s="10"/>
    </row>
    <row r="162" spans="1:6" s="4" customFormat="1" ht="19.5" customHeight="1">
      <c r="A162" s="19"/>
      <c r="B162" s="22"/>
      <c r="C162" s="31"/>
      <c r="D162" s="32"/>
      <c r="E162" s="10"/>
      <c r="F162" s="10"/>
    </row>
    <row r="163" spans="1:6" s="4" customFormat="1" ht="36" customHeight="1">
      <c r="A163" s="18">
        <v>613</v>
      </c>
      <c r="B163" s="24" t="s">
        <v>158</v>
      </c>
      <c r="C163" s="58">
        <f>SUM(C165:C169)</f>
        <v>1258.9099999999999</v>
      </c>
      <c r="D163" s="58">
        <f>SUM(D164:D169)</f>
        <v>1288.2399999999998</v>
      </c>
      <c r="E163" s="60">
        <f t="shared" si="17"/>
        <v>102.32979323382926</v>
      </c>
      <c r="F163" s="10"/>
    </row>
    <row r="164" spans="1:6" s="4" customFormat="1" ht="45.75" customHeight="1">
      <c r="A164" s="19" t="s">
        <v>210</v>
      </c>
      <c r="B164" s="22" t="s">
        <v>150</v>
      </c>
      <c r="C164" s="31">
        <v>0</v>
      </c>
      <c r="D164" s="31">
        <v>29.33</v>
      </c>
      <c r="E164" s="7" t="s">
        <v>184</v>
      </c>
      <c r="F164" s="10"/>
    </row>
    <row r="165" spans="1:6" s="4" customFormat="1" ht="81" customHeight="1">
      <c r="A165" s="20" t="s">
        <v>159</v>
      </c>
      <c r="B165" s="20" t="s">
        <v>13</v>
      </c>
      <c r="C165" s="36">
        <v>64.3</v>
      </c>
      <c r="D165" s="37">
        <v>64.3</v>
      </c>
      <c r="E165" s="29">
        <f t="shared" si="17"/>
        <v>100</v>
      </c>
      <c r="F165" s="10"/>
    </row>
    <row r="166" spans="1:6" s="4" customFormat="1" ht="79.5" customHeight="1">
      <c r="A166" s="20" t="s">
        <v>160</v>
      </c>
      <c r="B166" s="20" t="s">
        <v>71</v>
      </c>
      <c r="C166" s="31">
        <v>171.17</v>
      </c>
      <c r="D166" s="32">
        <v>171.17</v>
      </c>
      <c r="E166" s="10">
        <f t="shared" si="17"/>
        <v>100</v>
      </c>
      <c r="F166" s="10"/>
    </row>
    <row r="167" spans="1:6" s="4" customFormat="1" ht="110.25" customHeight="1">
      <c r="A167" s="20" t="s">
        <v>161</v>
      </c>
      <c r="B167" s="20" t="s">
        <v>72</v>
      </c>
      <c r="C167" s="31">
        <v>42.84</v>
      </c>
      <c r="D167" s="32">
        <v>42.84</v>
      </c>
      <c r="E167" s="10">
        <f t="shared" si="17"/>
        <v>100</v>
      </c>
      <c r="F167" s="10"/>
    </row>
    <row r="168" spans="1:6" s="4" customFormat="1" ht="63.75" customHeight="1">
      <c r="A168" s="20" t="s">
        <v>254</v>
      </c>
      <c r="B168" s="20" t="s">
        <v>253</v>
      </c>
      <c r="C168" s="69">
        <v>1019.25</v>
      </c>
      <c r="D168" s="79">
        <v>1019.25</v>
      </c>
      <c r="E168" s="10">
        <f t="shared" si="17"/>
        <v>100</v>
      </c>
      <c r="F168" s="10"/>
    </row>
    <row r="169" spans="1:6" s="4" customFormat="1" ht="59.25" customHeight="1">
      <c r="A169" s="19" t="s">
        <v>6</v>
      </c>
      <c r="B169" s="22" t="s">
        <v>123</v>
      </c>
      <c r="C169" s="31">
        <v>-38.65</v>
      </c>
      <c r="D169" s="32">
        <v>-38.65</v>
      </c>
      <c r="E169" s="10">
        <f t="shared" si="17"/>
        <v>100</v>
      </c>
      <c r="F169" s="10"/>
    </row>
    <row r="170" spans="1:6" s="4" customFormat="1" ht="13.5" customHeight="1">
      <c r="A170" s="19"/>
      <c r="B170" s="22"/>
      <c r="C170" s="31"/>
      <c r="D170" s="32"/>
      <c r="E170" s="10"/>
      <c r="F170" s="10"/>
    </row>
    <row r="171" spans="1:6" s="4" customFormat="1" ht="47.25" customHeight="1">
      <c r="A171" s="61">
        <v>614</v>
      </c>
      <c r="B171" s="80" t="s">
        <v>1</v>
      </c>
      <c r="C171" s="59">
        <f>SUM(C172:C183)</f>
        <v>54223.310000000012</v>
      </c>
      <c r="D171" s="59">
        <f>SUM(D172:D183)</f>
        <v>38319.209999999992</v>
      </c>
      <c r="E171" s="60">
        <f t="shared" si="15"/>
        <v>70.669256450777311</v>
      </c>
      <c r="F171" s="10"/>
    </row>
    <row r="172" spans="1:6" s="4" customFormat="1" ht="96" customHeight="1">
      <c r="A172" s="75" t="s">
        <v>261</v>
      </c>
      <c r="B172" s="41" t="s">
        <v>262</v>
      </c>
      <c r="C172" s="36">
        <v>120</v>
      </c>
      <c r="D172" s="36">
        <v>121.6</v>
      </c>
      <c r="E172" s="29">
        <f t="shared" si="15"/>
        <v>101.33333333333331</v>
      </c>
      <c r="F172" s="10"/>
    </row>
    <row r="173" spans="1:6" s="4" customFormat="1" ht="33" customHeight="1">
      <c r="A173" s="16" t="s">
        <v>162</v>
      </c>
      <c r="B173" s="14" t="s">
        <v>153</v>
      </c>
      <c r="C173" s="31">
        <v>0</v>
      </c>
      <c r="D173" s="31">
        <v>43.8</v>
      </c>
      <c r="E173" s="10" t="s">
        <v>28</v>
      </c>
      <c r="F173" s="10"/>
    </row>
    <row r="174" spans="1:6" s="4" customFormat="1" ht="30" customHeight="1">
      <c r="A174" s="16" t="s">
        <v>7</v>
      </c>
      <c r="B174" s="15" t="s">
        <v>76</v>
      </c>
      <c r="C174" s="35">
        <v>0</v>
      </c>
      <c r="D174" s="37">
        <v>78.400000000000006</v>
      </c>
      <c r="E174" s="10" t="s">
        <v>28</v>
      </c>
      <c r="F174" s="10"/>
    </row>
    <row r="175" spans="1:6" s="4" customFormat="1" ht="84" customHeight="1">
      <c r="A175" s="19" t="s">
        <v>202</v>
      </c>
      <c r="B175" s="41" t="s">
        <v>178</v>
      </c>
      <c r="C175" s="46">
        <v>1346.48</v>
      </c>
      <c r="D175" s="37">
        <v>1346.48</v>
      </c>
      <c r="E175" s="29">
        <f t="shared" ref="E175" si="18">D175/C175*100</f>
        <v>100</v>
      </c>
      <c r="F175" s="10"/>
    </row>
    <row r="176" spans="1:6" s="4" customFormat="1" ht="75.75" customHeight="1">
      <c r="A176" s="19" t="s">
        <v>203</v>
      </c>
      <c r="B176" s="22" t="s">
        <v>177</v>
      </c>
      <c r="C176" s="46">
        <v>970.45</v>
      </c>
      <c r="D176" s="37">
        <v>970.45</v>
      </c>
      <c r="E176" s="29">
        <f t="shared" ref="E176:E179" si="19">D176/C176*100</f>
        <v>100</v>
      </c>
      <c r="F176" s="10"/>
    </row>
    <row r="177" spans="1:6" s="4" customFormat="1" ht="95.25" customHeight="1">
      <c r="A177" s="19" t="s">
        <v>205</v>
      </c>
      <c r="B177" s="20" t="s">
        <v>204</v>
      </c>
      <c r="C177" s="46">
        <v>22662.59</v>
      </c>
      <c r="D177" s="37">
        <v>22622.42</v>
      </c>
      <c r="E177" s="29">
        <f t="shared" si="19"/>
        <v>99.822747532387069</v>
      </c>
      <c r="F177" s="10"/>
    </row>
    <row r="178" spans="1:6" s="4" customFormat="1" ht="63" customHeight="1">
      <c r="A178" s="19" t="s">
        <v>206</v>
      </c>
      <c r="B178" s="20" t="s">
        <v>207</v>
      </c>
      <c r="C178" s="46">
        <v>2260.63</v>
      </c>
      <c r="D178" s="37">
        <v>2260.63</v>
      </c>
      <c r="E178" s="29">
        <f t="shared" si="19"/>
        <v>100</v>
      </c>
      <c r="F178" s="7"/>
    </row>
    <row r="179" spans="1:6" s="4" customFormat="1" ht="63.75" customHeight="1">
      <c r="A179" s="19" t="s">
        <v>263</v>
      </c>
      <c r="B179" s="20" t="s">
        <v>264</v>
      </c>
      <c r="C179" s="46">
        <v>10000</v>
      </c>
      <c r="D179" s="37">
        <v>10000</v>
      </c>
      <c r="E179" s="29">
        <f t="shared" si="19"/>
        <v>100</v>
      </c>
      <c r="F179" s="10"/>
    </row>
    <row r="180" spans="1:6" s="4" customFormat="1" ht="63.75" customHeight="1">
      <c r="A180" s="19" t="s">
        <v>208</v>
      </c>
      <c r="B180" s="78" t="s">
        <v>209</v>
      </c>
      <c r="C180" s="35">
        <v>3568.34</v>
      </c>
      <c r="D180" s="32">
        <v>3568.34</v>
      </c>
      <c r="E180" s="10">
        <f t="shared" si="15"/>
        <v>100</v>
      </c>
      <c r="F180" s="10"/>
    </row>
    <row r="181" spans="1:6" s="4" customFormat="1" ht="108.75" customHeight="1">
      <c r="A181" s="19" t="s">
        <v>265</v>
      </c>
      <c r="B181" s="78" t="s">
        <v>278</v>
      </c>
      <c r="C181" s="35">
        <v>4355.6499999999996</v>
      </c>
      <c r="D181" s="32">
        <v>0</v>
      </c>
      <c r="E181" s="10">
        <v>0</v>
      </c>
      <c r="F181" s="10"/>
    </row>
    <row r="182" spans="1:6" s="4" customFormat="1" ht="93.75" customHeight="1">
      <c r="A182" s="19" t="s">
        <v>266</v>
      </c>
      <c r="B182" s="20" t="s">
        <v>267</v>
      </c>
      <c r="C182" s="35">
        <v>11632.08</v>
      </c>
      <c r="D182" s="32">
        <v>0</v>
      </c>
      <c r="E182" s="10">
        <v>0</v>
      </c>
      <c r="F182" s="10"/>
    </row>
    <row r="183" spans="1:6" s="45" customFormat="1" ht="61.5" customHeight="1">
      <c r="A183" s="19" t="s">
        <v>12</v>
      </c>
      <c r="B183" s="22" t="s">
        <v>123</v>
      </c>
      <c r="C183" s="31">
        <v>-2692.91</v>
      </c>
      <c r="D183" s="32">
        <v>-2692.91</v>
      </c>
      <c r="E183" s="10">
        <f>D183/C183*100</f>
        <v>100</v>
      </c>
      <c r="F183" s="44"/>
    </row>
    <row r="184" spans="1:6" s="4" customFormat="1" ht="12.75" customHeight="1">
      <c r="A184" s="19"/>
      <c r="B184" s="41"/>
      <c r="C184" s="36"/>
      <c r="D184" s="46"/>
      <c r="E184" s="29"/>
      <c r="F184" s="10"/>
    </row>
    <row r="185" spans="1:6" s="4" customFormat="1" ht="33.75" customHeight="1">
      <c r="A185" s="56">
        <v>645</v>
      </c>
      <c r="B185" s="57" t="s">
        <v>213</v>
      </c>
      <c r="C185" s="58">
        <f>SUM(C186:C189)</f>
        <v>5161.0200000000004</v>
      </c>
      <c r="D185" s="58">
        <f t="shared" ref="D185" si="20">SUM(D186:D189)</f>
        <v>5161.0200000000004</v>
      </c>
      <c r="E185" s="68">
        <f>D185/C185*100</f>
        <v>100</v>
      </c>
      <c r="F185" s="10"/>
    </row>
    <row r="186" spans="1:6" s="4" customFormat="1" ht="64.5" customHeight="1">
      <c r="A186" s="47" t="s">
        <v>268</v>
      </c>
      <c r="B186" s="14" t="s">
        <v>269</v>
      </c>
      <c r="C186" s="31">
        <v>1668.95</v>
      </c>
      <c r="D186" s="31">
        <v>1668.95</v>
      </c>
      <c r="E186" s="76">
        <f>D186/C186*100</f>
        <v>100</v>
      </c>
      <c r="F186" s="10"/>
    </row>
    <row r="187" spans="1:6" s="4" customFormat="1" ht="48" customHeight="1">
      <c r="A187" s="47" t="s">
        <v>270</v>
      </c>
      <c r="B187" s="14" t="s">
        <v>271</v>
      </c>
      <c r="C187" s="31">
        <v>3370.18</v>
      </c>
      <c r="D187" s="31">
        <v>3370.18</v>
      </c>
      <c r="E187" s="10">
        <f t="shared" ref="E187:E189" si="21">D187/C187*100</f>
        <v>100</v>
      </c>
      <c r="F187" s="10"/>
    </row>
    <row r="188" spans="1:6" s="4" customFormat="1" ht="63.75" customHeight="1">
      <c r="A188" s="47" t="s">
        <v>214</v>
      </c>
      <c r="B188" s="14" t="s">
        <v>215</v>
      </c>
      <c r="C188" s="31">
        <v>100</v>
      </c>
      <c r="D188" s="31">
        <v>100</v>
      </c>
      <c r="E188" s="10">
        <f t="shared" si="21"/>
        <v>100</v>
      </c>
      <c r="F188" s="10"/>
    </row>
    <row r="189" spans="1:6" ht="63" customHeight="1">
      <c r="A189" s="47" t="s">
        <v>272</v>
      </c>
      <c r="B189" s="14" t="s">
        <v>273</v>
      </c>
      <c r="C189" s="36">
        <v>21.89</v>
      </c>
      <c r="D189" s="46">
        <v>21.89</v>
      </c>
      <c r="E189" s="29">
        <f t="shared" si="21"/>
        <v>100</v>
      </c>
      <c r="F189" s="7" t="e">
        <f>D190/#REF!*100</f>
        <v>#REF!</v>
      </c>
    </row>
    <row r="190" spans="1:6" ht="18" customHeight="1">
      <c r="A190" s="3"/>
      <c r="B190" s="42" t="s">
        <v>34</v>
      </c>
      <c r="C190" s="38">
        <f>SUM(C14+C21+C34+C38+C48+C51+C72+C80+C83+C89+C101+C115+C121+C139+C163+C171+C185+C86+C27+C24)</f>
        <v>1260089.72</v>
      </c>
      <c r="D190" s="38">
        <f>SUM(D14+D21+D34+D38+D48+D51+D72+D80+D83+D89+D101+D115+D121+D139+D163+D171+D185+D86+D27+D24)</f>
        <v>1246190.02</v>
      </c>
      <c r="E190" s="67">
        <f>D190/C190*100</f>
        <v>98.8969277520969</v>
      </c>
      <c r="F190" s="7" t="e">
        <f>#REF!/#REF!*100</f>
        <v>#REF!</v>
      </c>
    </row>
    <row r="192" spans="1:6" ht="18" customHeight="1">
      <c r="A192" s="71"/>
      <c r="B192" s="72"/>
      <c r="C192" s="73"/>
      <c r="E192" s="74"/>
      <c r="F192" s="70"/>
    </row>
    <row r="193" spans="1:5" ht="17.25" customHeight="1">
      <c r="A193" s="84" t="s">
        <v>285</v>
      </c>
    </row>
    <row r="194" spans="1:5" ht="17.25" customHeight="1">
      <c r="A194" s="84" t="s">
        <v>284</v>
      </c>
      <c r="E194" s="85" t="s">
        <v>286</v>
      </c>
    </row>
  </sheetData>
  <mergeCells count="3">
    <mergeCell ref="A8:E8"/>
    <mergeCell ref="A10:E10"/>
    <mergeCell ref="A9:E9"/>
  </mergeCells>
  <phoneticPr fontId="0" type="noConversion"/>
  <pageMargins left="0.59055118110236227" right="0.23622047244094491" top="0.55118110236220474" bottom="0.43307086614173229" header="0.23622047244094491" footer="0.39370078740157483"/>
  <pageSetup paperSize="9" scale="74" fitToHeight="12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2014 год</vt:lpstr>
      <vt:lpstr>'2014 год'!Заголовки_для_печати</vt:lpstr>
      <vt:lpstr>'2014 год'!Область_печати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КапниноваА</cp:lastModifiedBy>
  <cp:lastPrinted>2016-03-22T10:38:54Z</cp:lastPrinted>
  <dcterms:created xsi:type="dcterms:W3CDTF">1996-10-08T23:32:33Z</dcterms:created>
  <dcterms:modified xsi:type="dcterms:W3CDTF">2016-03-22T10:38:57Z</dcterms:modified>
</cp:coreProperties>
</file>